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worksheets/sheet5.xml" ContentType="application/vnd.openxmlformats-officedocument.spreadsheetml.worksheet+xml"/>
  <Override PartName="/xl/charts/colors2.xml" ContentType="application/vnd.ms-office.chartcolorstyle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workbook.xml" ContentType="application/vnd.openxmlformats-officedocument.spreadsheetml.sheet.main+xml"/>
  <Override PartName="/xl/charts/chart1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5"/>
  </bookViews>
  <sheets>
    <sheet name="PART VARIABLE N-1" sheetId="1" state="visible" r:id="rId1"/>
    <sheet name="OBJECTIF" sheetId="2" state="visible" r:id="rId2"/>
    <sheet name="Suivi FC FRAIS" sheetId="3" state="visible" r:id="rId3"/>
    <sheet name="REEL recalé louty" sheetId="4" state="visible" r:id="rId4"/>
    <sheet name="DASHBOARD" sheetId="5" state="visible" r:id="rId5"/>
    <sheet name="data " sheetId="6" state="visible" r:id="rId6"/>
  </sheets>
  <calcPr/>
</workbook>
</file>

<file path=xl/sharedStrings.xml><?xml version="1.0" encoding="utf-8"?>
<sst xmlns="http://schemas.openxmlformats.org/spreadsheetml/2006/main" count="71" uniqueCount="71">
  <si>
    <t xml:space="preserve">TRÉSORIE A DATE</t>
  </si>
  <si>
    <t xml:space="preserve">FACTURE NON PAYÉE</t>
  </si>
  <si>
    <t xml:space="preserve">PART VARIABLE</t>
  </si>
  <si>
    <t xml:space="preserve">PRÉVISION 2022</t>
  </si>
  <si>
    <t xml:space="preserve">PARVARIABLE FIXE</t>
  </si>
  <si>
    <t xml:space="preserve">CHARGE 2022</t>
  </si>
  <si>
    <t xml:space="preserve">SALAIRE 2022</t>
  </si>
  <si>
    <t xml:space="preserve">Cout mensuel</t>
  </si>
  <si>
    <t xml:space="preserve">nb mois</t>
  </si>
  <si>
    <t xml:space="preserve">total annuel</t>
  </si>
  <si>
    <t xml:space="preserve">Mensuel </t>
  </si>
  <si>
    <t>Annuel</t>
  </si>
  <si>
    <t xml:space="preserve">Besoin 2024</t>
  </si>
  <si>
    <t xml:space="preserve">Salaires chargés</t>
  </si>
  <si>
    <t xml:space="preserve">Objectif 2024</t>
  </si>
  <si>
    <t xml:space="preserve">Charge Fixes</t>
  </si>
  <si>
    <t xml:space="preserve">NDF estimées</t>
  </si>
  <si>
    <t xml:space="preserve">OPTEOS Cont</t>
  </si>
  <si>
    <t>Charge</t>
  </si>
  <si>
    <t>Marque</t>
  </si>
  <si>
    <t>Client</t>
  </si>
  <si>
    <t>Projet</t>
  </si>
  <si>
    <t xml:space="preserve">Total commande</t>
  </si>
  <si>
    <t>%</t>
  </si>
  <si>
    <t xml:space="preserve">Total facture</t>
  </si>
  <si>
    <t xml:space="preserve">Date facturation</t>
  </si>
  <si>
    <t xml:space="preserve">Etat réglement</t>
  </si>
  <si>
    <t>Relance</t>
  </si>
  <si>
    <t>désignation</t>
  </si>
  <si>
    <t>fournisseur</t>
  </si>
  <si>
    <t>date</t>
  </si>
  <si>
    <t xml:space="preserve">total HT</t>
  </si>
  <si>
    <t>TVA</t>
  </si>
  <si>
    <t xml:space="preserve">Total TTC</t>
  </si>
  <si>
    <t xml:space="preserve">NDF </t>
  </si>
  <si>
    <t>Frais</t>
  </si>
  <si>
    <t>totaux</t>
  </si>
  <si>
    <t>TOTAL</t>
  </si>
  <si>
    <t xml:space="preserve">Reste à trouver</t>
  </si>
  <si>
    <t xml:space="preserve">RESTE À PRODUIRE</t>
  </si>
  <si>
    <t xml:space="preserve">Cut OFF facture premier trimestre 2025</t>
  </si>
  <si>
    <t xml:space="preserve">Part variable 2024</t>
  </si>
  <si>
    <t xml:space="preserve">Prévisionnel 30%</t>
  </si>
  <si>
    <t xml:space="preserve">Prévisionnel 80%</t>
  </si>
  <si>
    <t xml:space="preserve">En attente paiement</t>
  </si>
  <si>
    <t xml:space="preserve">Montant HT </t>
  </si>
  <si>
    <t>Totaux</t>
  </si>
  <si>
    <t xml:space="preserve">Totaux HT</t>
  </si>
  <si>
    <t>Immobilisation</t>
  </si>
  <si>
    <t xml:space="preserve">Charges fixes</t>
  </si>
  <si>
    <t xml:space="preserve">Notes frais</t>
  </si>
  <si>
    <t xml:space="preserve">Sous traitance</t>
  </si>
  <si>
    <t xml:space="preserve">Contribution OPTEOS</t>
  </si>
  <si>
    <t xml:space="preserve">Total trésorie disponible En fin de mois</t>
  </si>
  <si>
    <t xml:space="preserve">Charge partronalle</t>
  </si>
  <si>
    <t xml:space="preserve">Montant charge</t>
  </si>
  <si>
    <t xml:space="preserve">Motant réél charge</t>
  </si>
  <si>
    <t xml:space="preserve">Salaire demandé</t>
  </si>
  <si>
    <t xml:space="preserve">Coût du salaire</t>
  </si>
  <si>
    <t xml:space="preserve">PART VARIABLE POUR N+1</t>
  </si>
  <si>
    <t xml:space="preserve">Part variable réstante à consommer</t>
  </si>
  <si>
    <t xml:space="preserve">Total CA-Charges</t>
  </si>
  <si>
    <t xml:space="preserve">1 mois après l'AG solde doit être inférieur à 0€</t>
  </si>
  <si>
    <t xml:space="preserve">Tréso en fin de mois</t>
  </si>
  <si>
    <t xml:space="preserve">CA cumulé</t>
  </si>
  <si>
    <t>Objectif</t>
  </si>
  <si>
    <t xml:space="preserve">Objectif cumulué</t>
  </si>
  <si>
    <t xml:space="preserve">Ecart Objectif mensuel</t>
  </si>
  <si>
    <t xml:space="preserve">Ecart objectif cumulé</t>
  </si>
  <si>
    <t>XXX</t>
  </si>
  <si>
    <t xml:space="preserve">Chiffre coût charge Extrait Pole Emploi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</si>
</sst>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\ [$€-C]_-;\-* #,##0.00\ [$€-C]_-;_-* &quot;-&quot;??\ [$€-C]_-;_-@_-"/>
    <numFmt numFmtId="161" formatCode="dd/mm/yyyy"/>
  </numFmts>
  <fonts count="5"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sz val="12.000000"/>
      <name val="Calibri"/>
    </font>
    <font>
      <sz val="8.500000"/>
      <color indexed="63"/>
      <name val="Arial"/>
    </font>
    <font>
      <sz val="11.000000"/>
      <name val="Calibri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7"/>
        <bgColor theme="7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9"/>
        <bgColor theme="9"/>
      </patternFill>
    </fill>
    <fill>
      <patternFill patternType="solid">
        <fgColor rgb="FF5ABF82"/>
        <bgColor rgb="FF5ABF82"/>
      </patternFill>
    </fill>
    <fill>
      <patternFill patternType="solid">
        <fgColor theme="0" tint="0"/>
        <bgColor theme="0" tint="0"/>
      </patternFill>
    </fill>
  </fills>
  <borders count="36">
    <border>
      <left style="none"/>
      <right style="none"/>
      <top style="none"/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none"/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 style="none"/>
    </border>
    <border>
      <left style="thin">
        <color theme="1"/>
      </left>
      <right style="none"/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none"/>
      <bottom style="thin">
        <color theme="1"/>
      </bottom>
      <diagonal style="none"/>
    </border>
    <border>
      <left style="none"/>
      <right style="thin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none"/>
      <bottom style="thin">
        <color theme="1"/>
      </bottom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none"/>
      <right style="medium">
        <color theme="1"/>
      </right>
      <top style="medium">
        <color theme="1"/>
      </top>
      <bottom style="medium">
        <color theme="1"/>
      </bottom>
      <diagonal style="none"/>
    </border>
    <border>
      <left style="medium">
        <color theme="1"/>
      </left>
      <right style="none"/>
      <top style="medium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none"/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none"/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medium">
        <color theme="1"/>
      </left>
      <right style="none"/>
      <top style="thin">
        <color theme="1"/>
      </top>
      <bottom style="medium">
        <color theme="1"/>
      </bottom>
      <diagonal style="none"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 style="none"/>
    </border>
    <border>
      <left style="none"/>
      <right style="medium">
        <color theme="1"/>
      </right>
      <top style="thin">
        <color theme="1"/>
      </top>
      <bottom style="medium">
        <color theme="1"/>
      </bottom>
      <diagonal style="none"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 style="none"/>
    </border>
  </borders>
  <cellStyleXfs count="7">
    <xf fontId="0" fillId="0" borderId="0" numFmtId="0" applyNumberFormat="1" applyFont="1" applyFill="1" applyBorder="1"/>
    <xf fontId="0" fillId="2" borderId="0" numFmtId="44" applyNumberFormat="1" applyFont="0" applyFill="0" applyBorder="0"/>
    <xf fontId="0" fillId="2" borderId="0" numFmtId="9" applyNumberFormat="1" applyFont="0" applyFill="0" applyBorder="0"/>
    <xf fontId="1" fillId="3" borderId="0" numFmtId="0" applyNumberFormat="0" applyFont="1" applyFill="1" applyBorder="0"/>
    <xf fontId="1" fillId="4" borderId="0" numFmtId="0" applyNumberFormat="0" applyFont="1" applyFill="1" applyBorder="0"/>
    <xf fontId="1" fillId="5" borderId="0" numFmtId="0" applyNumberFormat="0" applyFont="1" applyFill="1" applyBorder="0"/>
    <xf fontId="1" fillId="6" borderId="0" numFmtId="0" applyNumberFormat="0" applyFont="1" applyFill="1" applyBorder="0"/>
  </cellStyleXfs>
  <cellXfs count="82">
    <xf fontId="0" fillId="0" borderId="0" numFmtId="0" xfId="0"/>
    <xf fontId="2" fillId="0" borderId="1" numFmtId="0" xfId="0" applyFont="1" applyBorder="1" applyAlignment="1">
      <alignment horizontal="left"/>
    </xf>
    <xf fontId="2" fillId="0" borderId="1" numFmtId="160" xfId="1" applyNumberFormat="1" applyFont="1" applyBorder="1" applyAlignment="1">
      <alignment horizontal="left"/>
    </xf>
    <xf fontId="0" fillId="0" borderId="0" numFmtId="0" xfId="0" applyAlignment="1">
      <alignment horizontal="left"/>
    </xf>
    <xf fontId="2" fillId="0" borderId="1" numFmtId="160" xfId="1" applyNumberFormat="1" applyFont="1" applyBorder="1" applyAlignment="1">
      <alignment horizontal="right"/>
    </xf>
    <xf fontId="0" fillId="0" borderId="0" numFmtId="160" xfId="1" applyNumberFormat="1" applyAlignment="1">
      <alignment horizontal="left"/>
    </xf>
    <xf fontId="2" fillId="0" borderId="0" numFmtId="0" xfId="0" applyFont="1" applyAlignment="1">
      <alignment horizontal="left"/>
    </xf>
    <xf fontId="2" fillId="0" borderId="0" numFmtId="160" xfId="1" applyNumberFormat="1" applyFont="1" applyAlignment="1">
      <alignment horizontal="left"/>
    </xf>
    <xf fontId="0" fillId="0" borderId="0" numFmtId="0" xfId="0" applyAlignment="1">
      <alignment wrapText="1"/>
    </xf>
    <xf fontId="0" fillId="0" borderId="0" numFmtId="0" xfId="0">
      <protection hidden="0" locked="1"/>
    </xf>
    <xf fontId="0" fillId="0" borderId="0" numFmtId="160" xfId="1" applyNumberFormat="1"/>
    <xf fontId="0" fillId="0" borderId="0" numFmtId="160" xfId="0" applyNumberFormat="1"/>
    <xf fontId="0" fillId="0" borderId="0" numFmtId="160" xfId="1" applyNumberFormat="1">
      <protection hidden="0" locked="1"/>
    </xf>
    <xf fontId="0" fillId="0" borderId="0" numFmtId="160" xfId="0" applyNumberFormat="1">
      <protection hidden="0" locked="1"/>
    </xf>
    <xf fontId="0" fillId="0" borderId="0" numFmtId="0" xfId="0"/>
    <xf fontId="0" fillId="0" borderId="0" numFmtId="17" xfId="0" applyNumberFormat="1"/>
    <xf fontId="0" fillId="0" borderId="0" numFmtId="161" xfId="0" applyNumberFormat="1"/>
    <xf fontId="1" fillId="6" borderId="1" numFmtId="160" xfId="6" applyNumberFormat="1" applyFont="1" applyFill="1" applyBorder="1"/>
    <xf fontId="0" fillId="0" borderId="2" numFmtId="0" xfId="0" applyBorder="1"/>
    <xf fontId="0" fillId="0" borderId="3" numFmtId="160" xfId="1" applyNumberFormat="1" applyBorder="1"/>
    <xf fontId="1" fillId="3" borderId="1" numFmtId="160" xfId="3" applyNumberFormat="1" applyFont="1" applyFill="1" applyBorder="1"/>
    <xf fontId="1" fillId="4" borderId="1" numFmtId="160" xfId="4" applyNumberFormat="1" applyFont="1" applyFill="1" applyBorder="1" applyAlignment="1">
      <alignment horizontal="left"/>
    </xf>
    <xf fontId="1" fillId="5" borderId="4" numFmtId="160" xfId="5" applyNumberFormat="1" applyFont="1" applyFill="1" applyBorder="1"/>
    <xf fontId="0" fillId="7" borderId="0" numFmtId="0" xfId="0" applyFill="1"/>
    <xf fontId="0" fillId="0" borderId="5" numFmtId="0" xfId="0" applyBorder="1"/>
    <xf fontId="0" fillId="0" borderId="6" numFmtId="17" xfId="0" applyNumberFormat="1" applyBorder="1"/>
    <xf fontId="0" fillId="0" borderId="7" numFmtId="17" xfId="0" applyNumberFormat="1" applyBorder="1"/>
    <xf fontId="0" fillId="0" borderId="8" numFmtId="17" xfId="0" applyNumberFormat="1" applyBorder="1"/>
    <xf fontId="0" fillId="0" borderId="9" numFmtId="0" xfId="0" applyBorder="1"/>
    <xf fontId="0" fillId="0" borderId="10" numFmtId="160" xfId="1" applyNumberFormat="1" applyBorder="1"/>
    <xf fontId="0" fillId="0" borderId="11" numFmtId="160" xfId="1" applyNumberFormat="1" applyBorder="1"/>
    <xf fontId="0" fillId="0" borderId="12" numFmtId="160" xfId="1" applyNumberFormat="1" applyBorder="1"/>
    <xf fontId="0" fillId="0" borderId="9" numFmtId="160" xfId="1" applyNumberFormat="1" applyBorder="1"/>
    <xf fontId="0" fillId="0" borderId="13" numFmtId="0" xfId="0" applyBorder="1"/>
    <xf fontId="0" fillId="0" borderId="4" numFmtId="160" xfId="1" applyNumberFormat="1" applyBorder="1"/>
    <xf fontId="0" fillId="0" borderId="1" numFmtId="160" xfId="1" applyNumberFormat="1" applyBorder="1"/>
    <xf fontId="0" fillId="8" borderId="14" numFmtId="160" xfId="1" applyNumberFormat="1" applyFill="1" applyBorder="1"/>
    <xf fontId="0" fillId="0" borderId="13" numFmtId="160" xfId="1" applyNumberFormat="1" applyBorder="1"/>
    <xf fontId="1" fillId="3" borderId="4" numFmtId="160" xfId="3" applyNumberFormat="1" applyFont="1" applyFill="1" applyBorder="1"/>
    <xf fontId="1" fillId="3" borderId="0" numFmtId="160" xfId="3" applyNumberFormat="1" applyFont="1" applyFill="1"/>
    <xf fontId="0" fillId="0" borderId="15" numFmtId="0" xfId="0" applyBorder="1"/>
    <xf fontId="3" fillId="0" borderId="1" numFmtId="160" xfId="1" applyNumberFormat="1" applyFont="1" applyBorder="1" applyAlignment="1">
      <alignment horizontal="left"/>
    </xf>
    <xf fontId="1" fillId="4" borderId="1" numFmtId="160" xfId="4" applyNumberFormat="1" applyFont="1" applyFill="1" applyBorder="1"/>
    <xf fontId="0" fillId="8" borderId="1" numFmtId="160" xfId="1" applyNumberFormat="1" applyFill="1" applyBorder="1"/>
    <xf fontId="0" fillId="0" borderId="14" numFmtId="160" xfId="1" applyNumberFormat="1" applyBorder="1"/>
    <xf fontId="0" fillId="0" borderId="16" numFmtId="160" xfId="1" applyNumberFormat="1" applyBorder="1"/>
    <xf fontId="0" fillId="0" borderId="17" numFmtId="160" xfId="1" applyNumberFormat="1" applyBorder="1"/>
    <xf fontId="0" fillId="0" borderId="18" numFmtId="160" xfId="1" applyNumberFormat="1" applyBorder="1"/>
    <xf fontId="0" fillId="0" borderId="15" numFmtId="160" xfId="1" applyNumberFormat="1" applyBorder="1"/>
    <xf fontId="0" fillId="0" borderId="6" numFmtId="160" xfId="1" applyNumberFormat="1" applyBorder="1"/>
    <xf fontId="0" fillId="0" borderId="7" numFmtId="160" xfId="1" applyNumberFormat="1" applyBorder="1"/>
    <xf fontId="0" fillId="0" borderId="8" numFmtId="160" xfId="1" applyNumberFormat="1" applyBorder="1"/>
    <xf fontId="0" fillId="0" borderId="5" numFmtId="160" xfId="0" applyNumberFormat="1" applyBorder="1"/>
    <xf fontId="0" fillId="0" borderId="19" numFmtId="160" xfId="0" applyNumberFormat="1" applyBorder="1"/>
    <xf fontId="0" fillId="0" borderId="20" numFmtId="0" xfId="0" applyBorder="1"/>
    <xf fontId="4" fillId="0" borderId="21" numFmtId="160" xfId="1" applyNumberFormat="1" applyFont="1" applyBorder="1" applyAlignment="1">
      <alignment horizontal="left"/>
    </xf>
    <xf fontId="0" fillId="0" borderId="22" numFmtId="160" xfId="0" applyNumberFormat="1" applyBorder="1"/>
    <xf fontId="4" fillId="0" borderId="1" numFmtId="160" xfId="1" applyNumberFormat="1" applyFont="1" applyBorder="1" applyAlignment="1">
      <alignment horizontal="left"/>
    </xf>
    <xf fontId="4" fillId="0" borderId="14" numFmtId="160" xfId="1" applyNumberFormat="1" applyFont="1" applyBorder="1" applyAlignment="1">
      <alignment horizontal="left"/>
    </xf>
    <xf fontId="0" fillId="0" borderId="13" numFmtId="160" xfId="0" applyNumberFormat="1" applyBorder="1"/>
    <xf fontId="0" fillId="0" borderId="23" numFmtId="160" xfId="0" applyNumberFormat="1" applyBorder="1"/>
    <xf fontId="0" fillId="0" borderId="24" numFmtId="0" xfId="0" applyBorder="1"/>
    <xf fontId="0" fillId="0" borderId="25" numFmtId="160" xfId="0" applyNumberFormat="1" applyBorder="1"/>
    <xf fontId="0" fillId="0" borderId="26" numFmtId="160" xfId="0" applyNumberFormat="1" applyBorder="1"/>
    <xf fontId="0" fillId="0" borderId="24" numFmtId="160" xfId="0" applyNumberFormat="1" applyBorder="1"/>
    <xf fontId="0" fillId="0" borderId="27" numFmtId="0" xfId="0" applyBorder="1"/>
    <xf fontId="0" fillId="0" borderId="28" numFmtId="160" xfId="0" applyNumberFormat="1" applyBorder="1"/>
    <xf fontId="0" fillId="0" borderId="21" numFmtId="160" xfId="0" applyNumberFormat="1" applyBorder="1"/>
    <xf fontId="0" fillId="0" borderId="27" numFmtId="160" xfId="0" applyNumberFormat="1" applyBorder="1"/>
    <xf fontId="0" fillId="0" borderId="29" numFmtId="9" xfId="0" applyNumberFormat="1" applyBorder="1"/>
    <xf fontId="0" fillId="0" borderId="1" numFmtId="9" xfId="0" applyNumberFormat="1" applyBorder="1"/>
    <xf fontId="0" fillId="0" borderId="29" numFmtId="160" xfId="1" applyNumberFormat="1" applyBorder="1"/>
    <xf fontId="0" fillId="0" borderId="30" numFmtId="160" xfId="1" applyNumberFormat="1" applyBorder="1"/>
    <xf fontId="0" fillId="0" borderId="31" numFmtId="0" xfId="0" applyBorder="1"/>
    <xf fontId="0" fillId="0" borderId="32" numFmtId="160" xfId="1" applyNumberFormat="1" applyBorder="1"/>
    <xf fontId="0" fillId="0" borderId="33" numFmtId="160" xfId="1" applyNumberFormat="1" applyBorder="1"/>
    <xf fontId="0" fillId="0" borderId="34" numFmtId="160" xfId="0" applyNumberFormat="1" applyBorder="1"/>
    <xf fontId="0" fillId="0" borderId="35" numFmtId="160" xfId="0" applyNumberFormat="1" applyBorder="1"/>
    <xf fontId="0" fillId="0" borderId="5" numFmtId="0" xfId="0" applyBorder="1" applyAlignment="1">
      <alignment wrapText="1"/>
    </xf>
    <xf fontId="0" fillId="0" borderId="6" numFmtId="160" xfId="0" applyNumberFormat="1" applyBorder="1"/>
    <xf fontId="0" fillId="0" borderId="3" numFmtId="160" xfId="0" applyNumberFormat="1" applyBorder="1"/>
    <xf fontId="0" fillId="0" borderId="0" numFmtId="160" xfId="0" applyNumberFormat="1" applyAlignment="1">
      <alignment wrapText="1"/>
    </xf>
  </cellXfs>
  <cellStyles count="7">
    <cellStyle name="Normal" xfId="0" builtinId="0"/>
    <cellStyle name="Currency" xfId="1" builtinId="4"/>
    <cellStyle name="Percent" xfId="2" builtinId="5"/>
    <cellStyle name="Accent4" xfId="3" builtinId="41"/>
    <cellStyle name="Accent1" xfId="4" builtinId="29"/>
    <cellStyle name="Accent2" xfId="5" builtinId="33"/>
    <cellStyle name="Accent6" xfId="6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9" Type="http://schemas.openxmlformats.org/officeDocument/2006/relationships/styles" Target="styles.xml"/><Relationship  Id="rId8" Type="http://schemas.openxmlformats.org/officeDocument/2006/relationships/sharedStrings" Target="sharedStrings.xml"/><Relationship  Id="rId7" Type="http://schemas.openxmlformats.org/officeDocument/2006/relationships/theme" Target="theme/theme1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s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5="http://schemas.microsoft.com/office/drawing/2012/chart" xmlns:c14="http://schemas.microsoft.com/office/drawing/2007/8/2/chart" xmlns:c16r2="http://schemas.microsoft.com/office/drawing/2015/06/chart">
  <c:date1904 val="0"/>
  <c:lang val="en-US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p>
            <a:pPr>
              <a:defRPr sz="1400" b="0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/>
              <a:t>CA / OBJECTIF </a:t>
            </a:r>
            <a:endParaRPr/>
          </a:p>
          <a:p>
            <a:pPr>
              <a:defRPr sz="1400" b="0" spc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/>
              <a:t>MENSUEL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>
          <a:noFill/>
        </a:ln>
      </c:spPr>
      <c:txPr>
        <a:bodyPr/>
        <a:p>
          <a:pPr>
            <a:defRPr sz="1400" b="0" spc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title>
    <c:autoTitleDeleted val="0"/>
    <c:plotArea>
      <c:layout>
        <c:manualLayout/>
      </c:layout>
      <c:lineChart>
        <c:grouping val="standard"/>
        <c:varyColors val="0"/>
        <c:ser>
          <c:idx val="0"/>
          <c:order val="0"/>
          <c:tx>
            <c:v>CA MENSUEL</c:v>
          </c:tx>
          <c:spPr bwMode="auto">
            <a:prstGeom prst="rect">
              <a:avLst/>
            </a:prstGeom>
            <a:solidFill>
              <a:schemeClr val="accent1"/>
            </a:solidFill>
            <a:ln w="28575" cap="rnd">
              <a:solidFill>
                <a:schemeClr val="accent1"/>
              </a:solidFill>
              <a:round/>
            </a:ln>
          </c:spPr>
          <c:marker>
            <c:symbol val="none"/>
          </c:marker>
          <c:cat>
            <c:numRef>
              <c:f>'REEL recalé louty'!$C$4:$N$4</c:f>
            </c:numRef>
          </c:cat>
          <c:val>
            <c:numRef>
              <c:f>'REEL recalé louty'!$C$17:$N$17</c:f>
            </c:numRef>
          </c:val>
          <c:smooth val="0"/>
        </c:ser>
        <c:ser>
          <c:idx val="1"/>
          <c:order val="1"/>
          <c:tx>
            <c:v>OBJECTIF MENSUEL</c:v>
          </c:tx>
          <c:spPr bwMode="auto">
            <a:prstGeom prst="rect">
              <a:avLst/>
            </a:prstGeom>
            <a:solidFill>
              <a:schemeClr val="accent2"/>
            </a:solidFill>
            <a:ln w="28575" cap="rnd">
              <a:solidFill>
                <a:schemeClr val="accent2"/>
              </a:solidFill>
              <a:round/>
            </a:ln>
          </c:spPr>
          <c:marker>
            <c:symbol val="none"/>
          </c:marker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0"/>
            <c:spPr bwMode="auto">
              <a:prstGeom prst="rect">
                <a:avLst/>
              </a:prstGeom>
              <a:noFill/>
              <a:ln>
                <a:noFill/>
              </a:ln>
            </c:spPr>
            <c:txPr>
              <a:bodyPr/>
              <a:p>
                <a:pPr>
                  <a:defRPr sz="9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/>
              </a:p>
            </c:txPr>
          </c:dLbls>
          <c:cat>
            <c:numRef>
              <c:f>'REEL recalé louty'!$C$4:$N$4</c:f>
              <c:numCache>
                <c:formatCode>mmm-yy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45355</c:v>
                </c:pt>
                <c:pt idx="3">
                  <c:v>45387</c:v>
                </c:pt>
                <c:pt idx="4">
                  <c:v>45419</c:v>
                </c:pt>
                <c:pt idx="5">
                  <c:v>45451</c:v>
                </c:pt>
                <c:pt idx="6">
                  <c:v>45483</c:v>
                </c:pt>
                <c:pt idx="7">
                  <c:v>45515</c:v>
                </c:pt>
                <c:pt idx="8">
                  <c:v>45547</c:v>
                </c:pt>
                <c:pt idx="9">
                  <c:v>45579</c:v>
                </c:pt>
                <c:pt idx="10">
                  <c:v>45611</c:v>
                </c:pt>
                <c:pt idx="11">
                  <c:v>45268</c:v>
                </c:pt>
              </c:numCache>
            </c:numRef>
          </c:cat>
          <c:val>
            <c:numRef>
              <c:f>'REEL recalé louty'!$C$40:$N$40</c:f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</c:dLbls>
        <c:marker val="0"/>
        <c:smooth val="0"/>
        <c:axId val="511721971"/>
        <c:axId val="511721972"/>
      </c:lineChart>
      <c:catAx>
        <c:axId val="511721971"/>
        <c:scaling>
          <c:orientation val="minMax"/>
        </c:scaling>
        <c:delete val="0"/>
        <c:axPos val="b"/>
        <c:majorTickMark val="none"/>
        <c:minorTickMark val="out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/>
          </a:p>
        </c:txPr>
        <c:crossAx val="511721972"/>
        <c:crosses val="autoZero"/>
        <c:auto val="1"/>
        <c:lblAlgn val="ctr"/>
        <c:lblOffset val="100"/>
        <c:noMultiLvlLbl val="0"/>
      </c:catAx>
      <c:valAx>
        <c:axId val="511721972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/>
          </a:p>
        </c:txPr>
        <c:crossAx val="511721971"/>
        <c:crosses val="autoZero"/>
        <c:crossBetween val="between"/>
      </c:valAx>
      <c:spPr bwMode="auto">
        <a:prstGeom prst="rect">
          <a:avLst/>
        </a:prstGeom>
        <a:noFill/>
        <a:ln>
          <a:noFill/>
        </a:ln>
      </c:spPr>
    </c:plotArea>
    <c:legend>
      <c:legendPos val="b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 bwMode="auto">
    <a:xfrm>
      <a:off x="1108981" y="564696"/>
      <a:ext cx="6504213" cy="3891642"/>
    </a:xfrm>
    <a:prstGeom prst="rect">
      <a:avLst/>
    </a:prstGeom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</c:spPr>
  <c:txPr>
    <a:bodyPr/>
    <a:p>
      <a:pPr>
        <a:defRPr sz="1000">
          <a:solidFill>
            <a:schemeClr val="tx1"/>
          </a:solidFill>
          <a:latin typeface="+mn-lt"/>
          <a:ea typeface="+mn-ea"/>
          <a:cs typeface="+mn-cs"/>
        </a:defRPr>
      </a:pPr>
      <a:endParaRPr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mc="http://schemas.openxmlformats.org/markup-compatibility/2006" xmlns:c15="http://schemas.microsoft.com/office/drawing/2012/chart" xmlns:c14="http://schemas.microsoft.com/office/drawing/2007/8/2/chart" xmlns:c16r2="http://schemas.microsoft.com/office/drawing/2015/06/chart">
  <c:date1904 val="0"/>
  <c:lang val="en-US"/>
  <c:roundedCorners val="0"/>
  <mc:AlternateContent>
    <mc:Choice Requires="c14">
      <c14:style val="102"/>
    </mc:Choice>
    <mc:Fallback>
      <c:style val="2"/>
    </mc:Fallback>
  </mc:AlternateContent>
  <c:chart>
    <c:title>
      <c:tx>
        <c:rich>
          <a:bodyPr/>
          <a:p>
            <a:pPr>
              <a:defRPr/>
            </a:pPr>
            <a:r>
              <a:rPr/>
              <a:t>CA CUMULÉ / OBJECTIF CUMULÉ</a:t>
            </a:r>
            <a:endParaRPr/>
          </a:p>
        </c:rich>
      </c:tx>
      <c:layout/>
      <c:overlay val="0"/>
      <c:spPr bwMode="auto">
        <a:prstGeom prst="rect">
          <a:avLst/>
        </a:prstGeom>
        <a:noFill/>
        <a:ln>
          <a:noFill/>
        </a:ln>
      </c:spPr>
      <c:txPr>
        <a:bodyPr/>
        <a:p>
          <a:pPr>
            <a:defRPr sz="1400" b="0" spc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/>
        </a:p>
      </c:txPr>
    </c:title>
    <c:autoTitleDeleted val="0"/>
    <c:plotArea>
      <c:layout>
        <c:manualLayout/>
      </c:layout>
      <c:lineChart>
        <c:grouping val="standard"/>
        <c:varyColors val="0"/>
        <c:ser>
          <c:idx val="1"/>
          <c:order val="0"/>
          <c:tx>
            <c:v>CA CUMULÉ</c:v>
          </c:tx>
          <c:spPr bwMode="auto">
            <a:prstGeom prst="rect">
              <a:avLst/>
            </a:prstGeom>
            <a:solidFill>
              <a:schemeClr val="accent2"/>
            </a:solidFill>
            <a:ln w="28575" cap="rnd" cmpd="sng" algn="ctr">
              <a:solidFill>
                <a:schemeClr val="accent6"/>
              </a:solidFill>
              <a:prstDash val="solid"/>
              <a:round/>
            </a:ln>
          </c:spPr>
          <c:marker>
            <c:symbol val="none"/>
          </c:marker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0"/>
            <c:spPr bwMode="auto">
              <a:prstGeom prst="rect">
                <a:avLst/>
              </a:prstGeom>
              <a:noFill/>
              <a:ln>
                <a:noFill/>
              </a:ln>
            </c:spPr>
            <c:txPr>
              <a:bodyPr/>
              <a:p>
                <a:pPr>
                  <a:defRPr sz="9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/>
              </a:p>
            </c:txPr>
          </c:dLbls>
          <c:cat>
            <c:numRef>
              <c:f>'REEL recalé louty'!$C$4:$N$4</c:f>
              <c:numCache>
                <c:formatCode>mmm-yy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45355</c:v>
                </c:pt>
                <c:pt idx="3">
                  <c:v>45387</c:v>
                </c:pt>
                <c:pt idx="4">
                  <c:v>45419</c:v>
                </c:pt>
                <c:pt idx="5">
                  <c:v>45451</c:v>
                </c:pt>
                <c:pt idx="6">
                  <c:v>45483</c:v>
                </c:pt>
                <c:pt idx="7">
                  <c:v>45515</c:v>
                </c:pt>
                <c:pt idx="8">
                  <c:v>45547</c:v>
                </c:pt>
                <c:pt idx="9">
                  <c:v>45579</c:v>
                </c:pt>
                <c:pt idx="10">
                  <c:v>45611</c:v>
                </c:pt>
                <c:pt idx="11">
                  <c:v>45268</c:v>
                </c:pt>
              </c:numCache>
            </c:numRef>
          </c:cat>
          <c:val>
            <c:numRef>
              <c:f>'REEL recalé louty'!$C$38:$N$38</c:f>
              <c:numCache>
                <c:formatCode>_-* #,##0.00\ [$€-C]_-;\-* #,##0.00\ [$€-C]_-;_-* "-"??\ [$€-C]_-;_-@_-</c:formatCode>
                <c:ptCount val="12"/>
                <c:pt idx="0">
                  <c:v>4750</c:v>
                </c:pt>
                <c:pt idx="1">
                  <c:v>11150</c:v>
                </c:pt>
                <c:pt idx="2">
                  <c:v>15000</c:v>
                </c:pt>
                <c:pt idx="3">
                  <c:v>24900</c:v>
                </c:pt>
                <c:pt idx="4">
                  <c:v>31245</c:v>
                </c:pt>
                <c:pt idx="5">
                  <c:v>44857.5</c:v>
                </c:pt>
                <c:pt idx="6">
                  <c:v>51457.5</c:v>
                </c:pt>
                <c:pt idx="7">
                  <c:v>56925</c:v>
                </c:pt>
                <c:pt idx="8">
                  <c:v>59925</c:v>
                </c:pt>
                <c:pt idx="9">
                  <c:v>62325</c:v>
                </c:pt>
                <c:pt idx="10">
                  <c:v>64825</c:v>
                </c:pt>
                <c:pt idx="11">
                  <c:v>64825</c:v>
                </c:pt>
              </c:numCache>
            </c:numRef>
          </c:val>
          <c:smooth val="0"/>
        </c:ser>
        <c:ser>
          <c:idx val="2"/>
          <c:order val="1"/>
          <c:tx>
            <c:v>OBJECTIF CUMULÉ</c:v>
          </c:tx>
          <c:spPr bwMode="auto">
            <a:prstGeom prst="rect">
              <a:avLst/>
            </a:prstGeom>
            <a:solidFill>
              <a:schemeClr val="accent3"/>
            </a:solidFill>
            <a:ln w="28575" cap="rnd" cmpd="sng" algn="ctr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dLbls>
            <c:showBubbleSize val="0"/>
            <c:showCatName val="0"/>
            <c:showLeaderLines val="0"/>
            <c:showLegendKey val="0"/>
            <c:showPercent val="0"/>
            <c:showSerName val="0"/>
            <c:showVal val="0"/>
            <c:spPr bwMode="auto">
              <a:prstGeom prst="rect">
                <a:avLst/>
              </a:prstGeom>
              <a:noFill/>
              <a:ln>
                <a:noFill/>
              </a:ln>
            </c:spPr>
            <c:txPr>
              <a:bodyPr/>
              <a:p>
                <a:pPr>
                  <a:defRPr sz="9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/>
              </a:p>
            </c:txPr>
          </c:dLbls>
          <c:cat>
            <c:numRef>
              <c:f>'REEL recalé louty'!$C$4:$N$4</c:f>
              <c:numCache>
                <c:formatCode>mmm-yy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45355</c:v>
                </c:pt>
                <c:pt idx="3">
                  <c:v>45387</c:v>
                </c:pt>
                <c:pt idx="4">
                  <c:v>45419</c:v>
                </c:pt>
                <c:pt idx="5">
                  <c:v>45451</c:v>
                </c:pt>
                <c:pt idx="6">
                  <c:v>45483</c:v>
                </c:pt>
                <c:pt idx="7">
                  <c:v>45515</c:v>
                </c:pt>
                <c:pt idx="8">
                  <c:v>45547</c:v>
                </c:pt>
                <c:pt idx="9">
                  <c:v>45579</c:v>
                </c:pt>
                <c:pt idx="10">
                  <c:v>45611</c:v>
                </c:pt>
                <c:pt idx="11">
                  <c:v>45268</c:v>
                </c:pt>
              </c:numCache>
            </c:numRef>
          </c:cat>
          <c:val>
            <c:numRef>
              <c:f>'REEL recalé louty'!$C$41:$N$41</c:f>
              <c:numCache>
                <c:formatCode>_-* #,##0.00\ [$€-C]_-;\-* #,##0.00\ [$€-C]_-;_-* "-"??\ [$€-C]_-;_-@_-</c:formatCode>
                <c:ptCount val="12"/>
                <c:pt idx="0">
                  <c:v>5170</c:v>
                </c:pt>
                <c:pt idx="1">
                  <c:v>10340</c:v>
                </c:pt>
                <c:pt idx="2">
                  <c:v>15510</c:v>
                </c:pt>
                <c:pt idx="3">
                  <c:v>20680</c:v>
                </c:pt>
                <c:pt idx="4">
                  <c:v>25850</c:v>
                </c:pt>
                <c:pt idx="5">
                  <c:v>31020</c:v>
                </c:pt>
                <c:pt idx="6">
                  <c:v>36190</c:v>
                </c:pt>
                <c:pt idx="7">
                  <c:v>41360</c:v>
                </c:pt>
                <c:pt idx="8">
                  <c:v>46530</c:v>
                </c:pt>
                <c:pt idx="9">
                  <c:v>51700</c:v>
                </c:pt>
                <c:pt idx="10">
                  <c:v>56870</c:v>
                </c:pt>
                <c:pt idx="11">
                  <c:v>62040</c:v>
                </c:pt>
              </c:numCache>
            </c:numRef>
          </c:val>
          <c:smooth val="0"/>
        </c:ser>
        <c:dLbls>
          <c:showBubbleSize val="0"/>
          <c:showCatName val="0"/>
          <c:showLeaderLines val="0"/>
          <c:showLegendKey val="0"/>
          <c:showPercent val="0"/>
          <c:showSerName val="0"/>
          <c:showVal val="0"/>
          <c:spPr bwMode="auto">
            <a:prstGeom prst="rect">
              <a:avLst/>
            </a:prstGeom>
            <a:noFill/>
            <a:ln>
              <a:noFill/>
            </a:ln>
          </c:spPr>
          <c:txPr>
            <a:bodyPr/>
            <a:p>
              <a:pPr>
                <a:defRPr sz="9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/>
            </a:p>
          </c:txPr>
        </c:dLbls>
        <c:marker val="0"/>
        <c:smooth val="0"/>
        <c:axId val="511721987"/>
        <c:axId val="511721988"/>
      </c:lineChart>
      <c:catAx>
        <c:axId val="511721987"/>
        <c:scaling>
          <c:orientation val="minMax"/>
        </c:scaling>
        <c:delete val="0"/>
        <c:axPos val="b"/>
        <c:numFmt formatCode="mmm-yy" sourceLinked="1"/>
        <c:majorTickMark val="none"/>
        <c:minorTickMark val="out"/>
        <c:tickLblPos val="nextTo"/>
        <c:spPr bwMode="auto">
          <a:prstGeom prst="rect">
            <a:avLst/>
          </a:prstGeom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Arial"/>
                <a:cs typeface="Arial"/>
              </a:defRPr>
            </a:pPr>
            <a:endParaRPr/>
          </a:p>
        </c:txPr>
        <c:crossAx val="511721988"/>
        <c:crosses val="autoZero"/>
        <c:auto val="1"/>
        <c:lblAlgn val="ctr"/>
        <c:lblOffset val="100"/>
        <c:noMultiLvlLbl val="0"/>
      </c:catAx>
      <c:valAx>
        <c:axId val="511721988"/>
        <c:scaling>
          <c:orientation val="minMax"/>
        </c:scaling>
        <c:delete val="0"/>
        <c:axPos val="l"/>
        <c:majorGridlines>
          <c:spPr bwMode="auto">
            <a:prstGeom prst="rect">
              <a:avLst/>
            </a:prstGeom>
            <a:noFill/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_-* #,##0.00\ [$€-C]_-;\-* #,##0.00\ [$€-C]_-;_-* &quot;-&quot;??\ [$€-C]_-;_-@_-" sourceLinked="1"/>
        <c:majorTickMark val="none"/>
        <c:minorTickMark val="none"/>
        <c:tickLblPos val="nextTo"/>
        <c:spPr bwMode="auto">
          <a:prstGeom prst="rect">
            <a:avLst/>
          </a:prstGeom>
          <a:noFill/>
          <a:ln>
            <a:noFill/>
          </a:ln>
        </c:spPr>
        <c:txPr>
          <a:bodyPr/>
          <a:p>
            <a:pPr>
              <a:defRPr sz="90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Arial"/>
                <a:cs typeface="Arial"/>
              </a:defRPr>
            </a:pPr>
            <a:endParaRPr/>
          </a:p>
        </c:txPr>
        <c:crossAx val="511721987"/>
        <c:crosses val="autoZero"/>
        <c:crossBetween val="between"/>
      </c:valAx>
      <c:spPr bwMode="auto">
        <a:prstGeom prst="rect">
          <a:avLst/>
        </a:prstGeom>
        <a:noFill/>
        <a:ln>
          <a:noFill/>
        </a:ln>
      </c:spPr>
    </c:plotArea>
    <c:legend>
      <c:legendPos val="b"/>
      <c:layout/>
      <c:overlay val="0"/>
      <c:spPr bwMode="auto">
        <a:prstGeom prst="rect">
          <a:avLst/>
        </a:prstGeom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 bwMode="auto">
    <a:xfrm>
      <a:off x="7844517" y="564696"/>
      <a:ext cx="6504213" cy="3891642"/>
    </a:xfrm>
    <a:prstGeom prst="rect">
      <a:avLst/>
    </a:prstGeom>
    <a:solidFill>
      <a:schemeClr val="bg1"/>
    </a:solidFill>
    <a:ln w="9525" cap="flat" cmpd="sng" algn="ctr">
      <a:solidFill>
        <a:schemeClr val="tx2"/>
      </a:solidFill>
      <a:prstDash val="solid"/>
      <a:round/>
    </a:ln>
  </c:spPr>
  <c:txPr>
    <a:bodyPr/>
    <a:p>
      <a:pPr>
        <a:defRPr sz="1000">
          <a:solidFill>
            <a:schemeClr val="tx1"/>
          </a:solidFill>
          <a:latin typeface="+mn-lt"/>
          <a:ea typeface="+mn-ea"/>
          <a:cs typeface="+mn-cs"/>
        </a:defRPr>
      </a:pPr>
      <a:endParaRPr/>
    </a:p>
  </c:txPr>
  <c:printSettings>
    <c:headerFooter/>
    <c:pageMargins l="0.69999999999999996" r="0.69999999999999996" t="0.75" b="0.75" header="0.29999999999999999" footer="0.29999999999999999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Point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  <a:ln w="9525">
        <a:solidFill>
          <a:schemeClr val="phClr"/>
        </a:solidFill>
      </a:ln>
    </cs:spPr>
  </cs:dataPointMarker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  <cs:dataPointMarkerLayout symbol="circle" size="5"/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tx1"/>
    </cs:fontRef>
    <cs:spPr bwMode="auto">
      <a:prstGeom prst="rect">
        <a:avLst/>
      </a:prstGeom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/>
  </cs:dataLabel>
  <cs:dataPoint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 bwMode="auto">
      <a:prstGeom prst="rect">
        <a:avLst/>
      </a:prstGeom>
      <a:solidFill>
        <a:schemeClr val="phClr"/>
      </a:solidFill>
      <a:ln w="9525">
        <a:solidFill>
          <a:schemeClr val="phClr"/>
        </a:solidFill>
      </a:ln>
    </cs:spPr>
  </cs:dataPointMarker>
  <cs:dataPointWireframe>
    <cs:lnRef idx="0">
      <cs:styleClr val="auto"/>
    </cs:lnRef>
    <cs:fillRef idx="1"/>
    <cs:effectRef idx="0"/>
    <cs:fontRef idx="minor">
      <a:schemeClr val="tx1"/>
    </cs:fontRef>
    <cs:spPr bwMode="auto">
      <a:prstGeom prst="rect">
        <a:avLst/>
      </a:prstGeom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 bwMode="auto">
      <a:prstGeom prst="rect">
        <a:avLst/>
      </a:prstGeom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 bwMode="auto">
      <a:prstGeom prst="rect">
        <a:avLst/>
      </a:prstGeom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spc="0"/>
  </cs:title>
  <cs:trendline>
    <cs:lnRef idx="0">
      <cs:styleClr val="auto"/>
    </cs:lnRef>
    <cs:fillRef idx="0"/>
    <cs:effectRef idx="0"/>
    <cs:fontRef idx="minor">
      <a:schemeClr val="tx1"/>
    </cs:fontRef>
    <cs:spPr bwMode="auto">
      <a:prstGeom prst="rect">
        <a:avLst/>
      </a:prstGeom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 bwMode="auto">
      <a:prstGeom prst="rect">
        <a:avLst/>
      </a:prstGeom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  <cs:spPr bwMode="auto">
      <a:prstGeom prst="rect">
        <a:avLst/>
      </a:prstGeom>
      <a:noFill/>
      <a:ln>
        <a:noFill/>
      </a:ln>
    </cs:spPr>
  </cs:wall>
  <cs:dataPointMarkerLayout symbol="circle" size="5"/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1</xdr:col>
      <xdr:colOff>496660</xdr:colOff>
      <xdr:row>3</xdr:row>
      <xdr:rowOff>34016</xdr:rowOff>
    </xdr:from>
    <xdr:to>
      <xdr:col>12</xdr:col>
      <xdr:colOff>265339</xdr:colOff>
      <xdr:row>25</xdr:row>
      <xdr:rowOff>34016</xdr:rowOff>
    </xdr:to>
    <xdr:graphicFrame>
      <xdr:nvGraphicFramePr>
        <xdr:cNvPr id="1100119730" name=""/>
        <xdr:cNvGraphicFramePr>
          <a:graphicFrameLocks xmlns:a="http://schemas.openxmlformats.org/drawingml/2006/main"/>
        </xdr:cNvGraphicFramePr>
      </xdr:nvGraphicFramePr>
      <xdr:xfrm>
        <a:off x="1108981" y="564696"/>
        <a:ext cx="6504213" cy="3891642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twoCell">
    <xdr:from>
      <xdr:col>12</xdr:col>
      <xdr:colOff>496660</xdr:colOff>
      <xdr:row>3</xdr:row>
      <xdr:rowOff>34016</xdr:rowOff>
    </xdr:from>
    <xdr:to>
      <xdr:col>23</xdr:col>
      <xdr:colOff>265339</xdr:colOff>
      <xdr:row>25</xdr:row>
      <xdr:rowOff>34016</xdr:rowOff>
    </xdr:to>
    <xdr:graphicFrame>
      <xdr:nvGraphicFramePr>
        <xdr:cNvPr id="896802331" name=""/>
        <xdr:cNvGraphicFramePr>
          <a:graphicFrameLocks xmlns:a="http://schemas.openxmlformats.org/drawingml/2006/main"/>
        </xdr:cNvGraphicFramePr>
      </xdr:nvGraphicFramePr>
      <xdr:xfrm>
        <a:off x="7844517" y="564696"/>
        <a:ext cx="6504213" cy="3891642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New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5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bestFit="1" min="2" max="2" width="20.7109375"/>
    <col bestFit="1" min="3" max="3" width="18.421875"/>
    <col customWidth="1" min="5" max="5" width="19.00390625"/>
    <col bestFit="1" min="6" max="6" width="13.28125"/>
  </cols>
  <sheetData>
    <row r="3" ht="16.5">
      <c r="B3" s="1" t="s">
        <v>0</v>
      </c>
      <c r="C3" s="2"/>
      <c r="D3" s="3"/>
      <c r="E3" s="3"/>
      <c r="F3" s="3"/>
    </row>
    <row r="4" ht="16.5">
      <c r="B4" s="1" t="s">
        <v>1</v>
      </c>
      <c r="C4" s="2"/>
      <c r="D4" s="3"/>
      <c r="E4" s="1" t="s">
        <v>2</v>
      </c>
      <c r="F4" s="2"/>
      <c r="I4">
        <f>C3+C4+C5-C6-C7-F5</f>
        <v>0</v>
      </c>
    </row>
    <row r="5" ht="16.5">
      <c r="B5" s="1" t="s">
        <v>3</v>
      </c>
      <c r="C5" s="2"/>
      <c r="D5" s="3"/>
      <c r="E5" s="1" t="s">
        <v>4</v>
      </c>
      <c r="F5" s="4"/>
    </row>
    <row r="6" ht="16.5">
      <c r="B6" s="1" t="s">
        <v>5</v>
      </c>
      <c r="C6" s="2"/>
      <c r="D6" s="3"/>
      <c r="E6" s="3"/>
      <c r="F6" s="5"/>
    </row>
    <row r="7" ht="16.5">
      <c r="B7" s="1" t="s">
        <v>6</v>
      </c>
      <c r="C7" s="2"/>
      <c r="D7" s="3"/>
      <c r="E7" s="6"/>
      <c r="F7" s="7"/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bestFit="1" min="4" max="4" width="14.140625"/>
    <col bestFit="1" min="5" max="5" width="12.57421875"/>
    <col bestFit="1" min="7" max="8" width="12.07421875"/>
    <col bestFit="1" min="10" max="10" width="12.2109375"/>
    <col bestFit="1" min="11" max="11" width="11.00390625"/>
    <col bestFit="1" min="12" max="12" width="12.07421875"/>
  </cols>
  <sheetData>
    <row r="4" ht="14.25">
      <c r="C4" s="8"/>
      <c r="D4" s="9"/>
      <c r="E4" s="9" t="s">
        <v>7</v>
      </c>
      <c r="F4" s="9" t="s">
        <v>8</v>
      </c>
      <c r="G4" s="9" t="s">
        <v>9</v>
      </c>
      <c r="H4" s="9"/>
      <c r="K4" t="s">
        <v>10</v>
      </c>
      <c r="L4" t="s">
        <v>11</v>
      </c>
    </row>
    <row r="5" ht="28.5">
      <c r="C5" s="8" t="s">
        <v>12</v>
      </c>
      <c r="D5" s="9" t="s">
        <v>13</v>
      </c>
      <c r="F5" s="9">
        <v>12</v>
      </c>
      <c r="G5" s="10">
        <f>E5*F5</f>
        <v>0</v>
      </c>
      <c r="H5" s="10"/>
      <c r="J5" t="s">
        <v>14</v>
      </c>
      <c r="K5" s="11">
        <f>SUM(E5:E8)*110%</f>
        <v>0</v>
      </c>
      <c r="L5" s="11">
        <f>K5*12</f>
        <v>0</v>
      </c>
    </row>
    <row r="6" ht="14.25">
      <c r="C6" s="8"/>
      <c r="D6" s="9" t="s">
        <v>15</v>
      </c>
      <c r="F6" s="9">
        <v>12</v>
      </c>
      <c r="G6" s="12">
        <f t="shared" ref="G6:G8" si="0">F6*E6</f>
        <v>0</v>
      </c>
      <c r="H6" s="10"/>
    </row>
    <row r="7" ht="14.25">
      <c r="C7" s="8"/>
      <c r="D7" s="9" t="s">
        <v>16</v>
      </c>
      <c r="F7" s="9">
        <v>12</v>
      </c>
      <c r="G7" s="12">
        <f t="shared" si="0"/>
        <v>0</v>
      </c>
      <c r="H7" s="10">
        <f>G7+G6</f>
        <v>0</v>
      </c>
    </row>
    <row r="8" ht="14.25">
      <c r="C8" s="8"/>
      <c r="D8" s="9" t="s">
        <v>17</v>
      </c>
      <c r="F8" s="9">
        <v>12</v>
      </c>
      <c r="G8" s="12">
        <f t="shared" si="0"/>
        <v>0</v>
      </c>
      <c r="H8" s="10"/>
    </row>
    <row r="9" ht="14.25">
      <c r="C9" s="8"/>
      <c r="D9" s="9"/>
      <c r="E9" s="13">
        <f>SUM(E5:E8)</f>
        <v>0</v>
      </c>
      <c r="F9" s="9"/>
      <c r="G9" s="10">
        <f>SUM(G5:G8)</f>
        <v>0</v>
      </c>
      <c r="H9" s="10"/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00B1005E-00FC-44C8-8700-007D00F700DA}">
            <xm:f>$Q$22</xm:f>
            <x14:dxf>
              <font>
                <color theme="0" tint="0"/>
              </font>
              <fill>
                <patternFill patternType="solid">
                  <fgColor rgb="FFC00000"/>
                  <bgColor rgb="FFC00000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cellIs" priority="2" operator="greaterThan" id="{007F00B9-004B-4216-96D1-0027004000FE}">
            <xm:f>$Q$22</xm:f>
            <x14:dxf>
              <font>
                <color theme="0" tint="0"/>
              </font>
              <fill>
                <patternFill patternType="solid">
                  <fgColor rgb="FF70AD47"/>
                  <bgColor rgb="FF70AD47"/>
                </patternFill>
              </fill>
            </x14:dxf>
          </x14:cfRule>
          <xm:sqref>H7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G1" zoomScale="100" workbookViewId="0">
      <selection activeCell="A1" activeCellId="0" sqref="A1"/>
    </sheetView>
  </sheetViews>
  <sheetFormatPr defaultRowHeight="14.25"/>
  <cols>
    <col bestFit="1" min="2" max="2" width="15.46875"/>
    <col customWidth="1" min="3" max="3" style="8" width="36.57421875"/>
    <col bestFit="1" min="4" max="4" width="14.921875"/>
    <col bestFit="1" min="5" max="5" width="12.421875"/>
    <col bestFit="1" min="6" max="6" width="12.78125"/>
    <col bestFit="1" min="7" max="7" width="17.00390625"/>
    <col bestFit="1" min="8" max="8" width="13.50390625"/>
    <col customWidth="1" min="14" max="14" width="30.8515625"/>
    <col bestFit="1" min="15" max="15" width="12.8515625"/>
    <col bestFit="1" min="16" max="16" width="10.50390625"/>
    <col customWidth="1" min="17" max="17" width="13.00390625"/>
    <col customWidth="1" min="19" max="19" width="11.57421875"/>
  </cols>
  <sheetData>
    <row r="2" ht="14.25">
      <c r="M2" t="s">
        <v>18</v>
      </c>
    </row>
    <row r="3" ht="14.25">
      <c r="A3" t="s">
        <v>19</v>
      </c>
      <c r="B3" t="s">
        <v>20</v>
      </c>
      <c r="C3" s="8" t="s">
        <v>21</v>
      </c>
      <c r="D3" t="s">
        <v>22</v>
      </c>
      <c r="E3" s="14" t="s">
        <v>23</v>
      </c>
      <c r="F3" s="14" t="s">
        <v>24</v>
      </c>
      <c r="G3" t="s">
        <v>25</v>
      </c>
      <c r="H3" t="s">
        <v>26</v>
      </c>
      <c r="I3" t="s">
        <v>27</v>
      </c>
      <c r="M3" t="s">
        <v>19</v>
      </c>
      <c r="N3" t="s">
        <v>28</v>
      </c>
      <c r="O3" t="s">
        <v>29</v>
      </c>
      <c r="P3" s="14" t="s">
        <v>30</v>
      </c>
      <c r="Q3" t="s">
        <v>31</v>
      </c>
      <c r="R3" t="s">
        <v>32</v>
      </c>
      <c r="S3" t="s">
        <v>33</v>
      </c>
    </row>
    <row r="4" ht="14.25">
      <c r="I4" s="15"/>
      <c r="M4" t="s">
        <v>34</v>
      </c>
      <c r="P4" s="16"/>
      <c r="Q4" s="10"/>
      <c r="R4" s="10"/>
      <c r="S4" s="10"/>
    </row>
    <row r="5" ht="14.25">
      <c r="I5" s="15"/>
      <c r="M5" s="14"/>
      <c r="N5" s="14"/>
      <c r="O5" s="14"/>
      <c r="P5" s="16"/>
      <c r="Q5" s="10"/>
      <c r="R5" s="10"/>
      <c r="S5" s="10"/>
    </row>
    <row r="6" ht="14.25">
      <c r="I6" s="15"/>
      <c r="J6" s="9"/>
      <c r="K6" s="9"/>
      <c r="L6" s="9"/>
      <c r="P6" s="16"/>
      <c r="Q6" s="10"/>
      <c r="R6" s="10"/>
      <c r="S6" s="10"/>
    </row>
    <row r="7" ht="14.25">
      <c r="I7" s="15"/>
      <c r="M7" s="14"/>
    </row>
    <row r="8" ht="14.25">
      <c r="I8" s="15"/>
      <c r="M8" t="s">
        <v>35</v>
      </c>
    </row>
    <row r="9" ht="14.25">
      <c r="I9" s="15"/>
      <c r="M9" t="s">
        <v>35</v>
      </c>
    </row>
    <row r="10" ht="14.25">
      <c r="I10" s="15"/>
      <c r="M10" s="14"/>
    </row>
    <row r="11" ht="14.25">
      <c r="M11" s="9" t="s">
        <v>35</v>
      </c>
    </row>
    <row r="12" ht="14.25">
      <c r="M12" s="9" t="s">
        <v>34</v>
      </c>
    </row>
    <row r="13" ht="14.25">
      <c r="M13" s="9" t="s">
        <v>34</v>
      </c>
    </row>
    <row r="14" ht="14.25"/>
    <row r="15" ht="14.25"/>
    <row r="16" ht="14.25">
      <c r="Q16" s="10"/>
      <c r="S16" s="14"/>
    </row>
    <row r="17" ht="14.25">
      <c r="Q17" s="10"/>
      <c r="S17" s="14"/>
    </row>
    <row r="18" ht="14.25">
      <c r="Q18" s="10"/>
      <c r="S18" s="14"/>
    </row>
    <row r="19" ht="14.25">
      <c r="I19" s="15"/>
      <c r="Q19" s="10"/>
    </row>
    <row r="20" ht="14.25">
      <c r="Q20" s="10"/>
    </row>
    <row r="21" ht="14.25">
      <c r="Q21" s="10"/>
    </row>
    <row r="22" ht="14.25">
      <c r="C22" s="8"/>
    </row>
    <row r="23" ht="14.25">
      <c r="C23" s="8" t="s">
        <v>36</v>
      </c>
      <c r="D23" s="11">
        <f>SUM(D4:D14)</f>
        <v>0</v>
      </c>
      <c r="F23" s="11">
        <f>SUM(F4:F22)</f>
        <v>0</v>
      </c>
      <c r="P23" t="s">
        <v>37</v>
      </c>
      <c r="Q23" s="11">
        <f>SUM(Q4:Q22)</f>
        <v>0</v>
      </c>
    </row>
    <row r="24" ht="14.25">
      <c r="C24" s="8" t="s">
        <v>38</v>
      </c>
      <c r="D24" s="11">
        <f>D23-OBJECTIF!G9</f>
        <v>0</v>
      </c>
    </row>
    <row r="25" ht="14.25">
      <c r="C25" s="8" t="s">
        <v>39</v>
      </c>
      <c r="F25" s="11">
        <f>F23-OBJECTIF!G9</f>
        <v>0</v>
      </c>
    </row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</sheetData>
  <dataValidations count="4" disablePrompts="0">
    <dataValidation sqref="A20" type="list" allowBlank="1" errorStyle="stop" imeMode="noControl" operator="between" showDropDown="0" showErrorMessage="1" showInputMessage="1">
      <formula1>'data '!$B$3:$B$5</formula1>
    </dataValidation>
    <dataValidation sqref="A21" type="list" allowBlank="1" errorStyle="stop" imeMode="noControl" operator="between" showDropDown="0" showErrorMessage="1" showInputMessage="1">
      <formula1>'data '!$B$3:$B$5</formula1>
    </dataValidation>
    <dataValidation sqref="A22" type="list" allowBlank="1" errorStyle="stop" imeMode="noControl" operator="between" showDropDown="0" showErrorMessage="1" showInputMessage="1">
      <formula1>'data '!$B$3:$B$5</formula1>
    </dataValidation>
    <dataValidation sqref="A23" type="list" allowBlank="1" errorStyle="stop" imeMode="noControl" operator="between" showDropDown="0" showErrorMessage="1" showInputMessage="1">
      <formula1>'data '!$B$3:$B$5</formula1>
    </dataValidation>
  </dataValidation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009000E1-0015-49B8-99B7-005000D300FE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D24:F25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bestFit="1" min="1" max="1" width="14.421875"/>
    <col bestFit="1" min="2" max="2" width="31.73046875"/>
    <col customWidth="1" min="3" max="15" width="14.00390625"/>
    <col bestFit="1" min="16" max="16" width="24.44140625"/>
    <col bestFit="1" min="17" max="17" width="11.7421875"/>
  </cols>
  <sheetData>
    <row r="1" ht="14.25">
      <c r="F1" s="17" t="s">
        <v>40</v>
      </c>
    </row>
    <row r="2" ht="14.25">
      <c r="B2" s="18" t="s">
        <v>41</v>
      </c>
      <c r="C2" s="19"/>
      <c r="E2" s="20" t="s">
        <v>42</v>
      </c>
      <c r="F2" s="21" t="s">
        <v>43</v>
      </c>
      <c r="G2" s="22" t="s">
        <v>44</v>
      </c>
      <c r="I2" s="23"/>
    </row>
    <row r="3" ht="14.25">
      <c r="B3" s="14"/>
      <c r="I3" s="23"/>
      <c r="Q3" s="9"/>
    </row>
    <row r="4" ht="14.25">
      <c r="B4" s="24" t="s">
        <v>45</v>
      </c>
      <c r="C4" s="25">
        <v>45292</v>
      </c>
      <c r="D4" s="26">
        <v>45323</v>
      </c>
      <c r="E4" s="26">
        <v>45355</v>
      </c>
      <c r="F4" s="26">
        <v>45387</v>
      </c>
      <c r="G4" s="26">
        <v>45419</v>
      </c>
      <c r="H4" s="26">
        <v>45451</v>
      </c>
      <c r="I4" s="26">
        <v>45483</v>
      </c>
      <c r="J4" s="26">
        <v>45515</v>
      </c>
      <c r="K4" s="26">
        <v>45547</v>
      </c>
      <c r="L4" s="26">
        <v>45579</v>
      </c>
      <c r="M4" s="26">
        <v>45611</v>
      </c>
      <c r="N4" s="27">
        <v>45268</v>
      </c>
      <c r="O4" s="24" t="s">
        <v>46</v>
      </c>
      <c r="Q4" s="9"/>
    </row>
    <row r="5" ht="14.25"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2">
        <f t="shared" ref="O5:O9" si="1">SUM(C5:N5)</f>
        <v>0</v>
      </c>
      <c r="Q5" s="9"/>
    </row>
    <row r="6" ht="14.25">
      <c r="B6" s="33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7">
        <f t="shared" si="1"/>
        <v>0</v>
      </c>
      <c r="Q6" s="9"/>
    </row>
    <row r="7" ht="14.25">
      <c r="B7" s="33"/>
      <c r="C7" s="34"/>
      <c r="D7" s="35"/>
      <c r="E7" s="35"/>
      <c r="F7" s="35"/>
      <c r="G7" s="20"/>
      <c r="H7" s="20"/>
      <c r="I7" s="35"/>
      <c r="J7" s="20"/>
      <c r="K7" s="35"/>
      <c r="L7" s="35"/>
      <c r="M7" s="35"/>
      <c r="N7" s="36"/>
      <c r="O7" s="37">
        <f t="shared" si="1"/>
        <v>0</v>
      </c>
      <c r="Q7" s="9"/>
    </row>
    <row r="8" ht="14.25">
      <c r="B8" s="33"/>
      <c r="C8" s="34"/>
      <c r="D8" s="20"/>
      <c r="E8" s="20"/>
      <c r="F8" s="20"/>
      <c r="G8" s="20"/>
      <c r="H8" s="20"/>
      <c r="I8" s="20"/>
      <c r="J8" s="35"/>
      <c r="K8" s="35"/>
      <c r="L8" s="35"/>
      <c r="M8" s="35"/>
      <c r="N8" s="36"/>
      <c r="O8" s="37">
        <f t="shared" si="1"/>
        <v>0</v>
      </c>
      <c r="Q8" s="9"/>
    </row>
    <row r="9" ht="14.25">
      <c r="B9" s="33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7">
        <f t="shared" si="1"/>
        <v>0</v>
      </c>
      <c r="Q9" s="9"/>
    </row>
    <row r="10" ht="14.25">
      <c r="B10" s="33"/>
      <c r="C10" s="34"/>
      <c r="D10" s="38"/>
      <c r="E10" s="34"/>
      <c r="F10" s="34"/>
      <c r="G10" s="34"/>
      <c r="H10" s="34"/>
      <c r="I10" s="38"/>
      <c r="J10" s="34"/>
      <c r="K10" s="39"/>
      <c r="L10" s="35"/>
      <c r="M10" s="20"/>
      <c r="N10" s="36"/>
      <c r="O10" s="37">
        <f t="shared" ref="O10:O31" si="2">SUM(C10:N10)</f>
        <v>0</v>
      </c>
      <c r="Q10" s="9"/>
    </row>
    <row r="11" ht="14.25">
      <c r="B11" s="40"/>
      <c r="C11" s="34"/>
      <c r="D11" s="35"/>
      <c r="E11" s="20"/>
      <c r="F11" s="35"/>
      <c r="G11" s="35"/>
      <c r="H11" s="35"/>
      <c r="I11" s="35"/>
      <c r="J11" s="35"/>
      <c r="K11" s="41"/>
      <c r="L11" s="35"/>
      <c r="M11" s="35"/>
      <c r="N11" s="36"/>
      <c r="O11" s="37">
        <f t="shared" si="2"/>
        <v>0</v>
      </c>
      <c r="Q11" s="9"/>
    </row>
    <row r="12" ht="14.25">
      <c r="B12" s="33"/>
      <c r="C12" s="22"/>
      <c r="D12" s="35"/>
      <c r="E12" s="35"/>
      <c r="F12" s="20"/>
      <c r="G12" s="35"/>
      <c r="H12" s="20"/>
      <c r="I12" s="35"/>
      <c r="J12" s="35"/>
      <c r="K12" s="35"/>
      <c r="L12" s="20"/>
      <c r="M12" s="35"/>
      <c r="N12" s="9"/>
      <c r="O12" s="37">
        <f t="shared" si="2"/>
        <v>0</v>
      </c>
      <c r="Q12" s="9"/>
    </row>
    <row r="13" ht="14.25">
      <c r="B13" s="33"/>
      <c r="C13" s="22"/>
      <c r="D13" s="42"/>
      <c r="E13" s="20"/>
      <c r="F13" s="20"/>
      <c r="G13" s="35"/>
      <c r="H13" s="35"/>
      <c r="I13" s="35"/>
      <c r="J13" s="35"/>
      <c r="K13" s="35"/>
      <c r="L13" s="35"/>
      <c r="M13" s="43"/>
      <c r="N13" s="9"/>
      <c r="O13" s="37">
        <f t="shared" si="2"/>
        <v>0</v>
      </c>
      <c r="Q13" s="9"/>
    </row>
    <row r="14" ht="14.25"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44"/>
      <c r="O14" s="37">
        <f t="shared" si="2"/>
        <v>0</v>
      </c>
      <c r="Q14" s="9"/>
    </row>
    <row r="15" ht="14.25">
      <c r="B15" s="33"/>
      <c r="C15" s="22"/>
      <c r="D15" s="35"/>
      <c r="E15" s="20"/>
      <c r="F15" s="35"/>
      <c r="G15" s="20"/>
      <c r="H15" s="35"/>
      <c r="I15" s="35"/>
      <c r="K15" s="35"/>
      <c r="L15" s="35"/>
      <c r="M15" s="35"/>
      <c r="N15" s="44"/>
      <c r="O15" s="37">
        <f t="shared" si="2"/>
        <v>0</v>
      </c>
      <c r="Q15" s="9"/>
    </row>
    <row r="16" ht="14.25">
      <c r="B16" s="40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>
        <f t="shared" si="2"/>
        <v>0</v>
      </c>
      <c r="P16" s="14"/>
      <c r="Q16" s="9"/>
    </row>
    <row r="17" ht="14.25">
      <c r="B17" s="24" t="s">
        <v>47</v>
      </c>
      <c r="C17" s="49">
        <f>SUM(C5:C16)</f>
        <v>0</v>
      </c>
      <c r="D17" s="50">
        <f>SUM(D5:D16)</f>
        <v>0</v>
      </c>
      <c r="E17" s="50">
        <f>SUM(E5:E16)</f>
        <v>0</v>
      </c>
      <c r="F17" s="50">
        <f>SUM(F5:F16)</f>
        <v>0</v>
      </c>
      <c r="G17" s="50">
        <f>SUM(G5:G16)</f>
        <v>0</v>
      </c>
      <c r="H17" s="50">
        <f>SUM(H5:H16)</f>
        <v>0</v>
      </c>
      <c r="I17" s="50">
        <f>SUM(I5:I16)</f>
        <v>0</v>
      </c>
      <c r="J17" s="50">
        <f>SUM(J5:J16)</f>
        <v>0</v>
      </c>
      <c r="K17" s="50">
        <f>SUM(K5:K16)</f>
        <v>0</v>
      </c>
      <c r="L17" s="50">
        <f>SUM(L5:L16)</f>
        <v>0</v>
      </c>
      <c r="M17" s="50">
        <f>SUM(M5:M16)</f>
        <v>0</v>
      </c>
      <c r="N17" s="51">
        <f>SUM(N5:N16)</f>
        <v>0</v>
      </c>
      <c r="O17" s="52">
        <f t="shared" si="2"/>
        <v>0</v>
      </c>
      <c r="P17" s="14"/>
    </row>
    <row r="18" ht="14.25">
      <c r="B18" s="1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4"/>
    </row>
    <row r="19" ht="14.25">
      <c r="B19" s="24" t="s">
        <v>48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f t="shared" si="2"/>
        <v>0</v>
      </c>
      <c r="P19" s="14"/>
    </row>
    <row r="20" ht="14.2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ht="14.25">
      <c r="B21" s="54" t="s">
        <v>49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2"/>
        <v>0</v>
      </c>
      <c r="P21" s="14"/>
    </row>
    <row r="22" ht="14.25">
      <c r="B22" s="33" t="s">
        <v>50</v>
      </c>
      <c r="C22" s="34"/>
      <c r="D22" s="57"/>
      <c r="E22" s="57"/>
      <c r="F22" s="35"/>
      <c r="G22" s="57"/>
      <c r="H22" s="57"/>
      <c r="I22" s="57"/>
      <c r="J22" s="57"/>
      <c r="K22" s="57"/>
      <c r="L22" s="57"/>
      <c r="M22" s="57"/>
      <c r="N22" s="58"/>
      <c r="O22" s="59">
        <f t="shared" si="2"/>
        <v>0</v>
      </c>
      <c r="P22" s="14"/>
    </row>
    <row r="23" ht="14.25">
      <c r="B23" s="40" t="s">
        <v>51</v>
      </c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60">
        <f t="shared" si="2"/>
        <v>0</v>
      </c>
      <c r="P23" s="14"/>
    </row>
    <row r="24" ht="14.25">
      <c r="B24" s="61" t="s">
        <v>52</v>
      </c>
      <c r="C24" s="62">
        <f>(C17-C16-C10-C23)*0.1065</f>
        <v>0</v>
      </c>
      <c r="D24" s="63">
        <f>(D17-D16-D10-D23)*0.1065</f>
        <v>0</v>
      </c>
      <c r="E24" s="63">
        <f>(E17-E16-E10-E23)*0.1065</f>
        <v>0</v>
      </c>
      <c r="F24" s="63">
        <f>(F17-F16-F10-F23)*0.1065</f>
        <v>0</v>
      </c>
      <c r="G24" s="63">
        <f>(G17-G16-G10-G23)*0.1065</f>
        <v>0</v>
      </c>
      <c r="H24" s="63">
        <f>(H17-H16-H10-H23)*0.1065</f>
        <v>0</v>
      </c>
      <c r="I24" s="63">
        <f>(I17-I16-I10-I23)*0.1065</f>
        <v>0</v>
      </c>
      <c r="J24" s="63">
        <f>(J17-J16-J10-J23)*0.1065</f>
        <v>0</v>
      </c>
      <c r="K24" s="63">
        <f>(K17-K16-K10-K23)*0.1065</f>
        <v>0</v>
      </c>
      <c r="L24" s="63">
        <f>(L17-L16-L10-L23)*0.1065</f>
        <v>0</v>
      </c>
      <c r="M24" s="63">
        <f>(M17-M16-M10-M23)*0.1065</f>
        <v>0</v>
      </c>
      <c r="N24" s="63">
        <f>(N17-N16-N10-N23)*0.1065</f>
        <v>0</v>
      </c>
      <c r="O24" s="64">
        <f t="shared" si="2"/>
        <v>0</v>
      </c>
      <c r="P24" s="14"/>
    </row>
    <row r="25" ht="14.25"/>
    <row r="26" ht="14.25">
      <c r="B26" s="65" t="s">
        <v>53</v>
      </c>
      <c r="C26" s="66">
        <f>C17-C21-C22-C24+C2-C19</f>
        <v>0</v>
      </c>
      <c r="D26" s="67">
        <f>D17-D21-D22-D24+C26-C31-D19</f>
        <v>0</v>
      </c>
      <c r="E26" s="67">
        <f>E17-E21-E22-E24+D26-D31-E19</f>
        <v>0</v>
      </c>
      <c r="F26" s="67">
        <f>F17-F21-F22-F24+E26-E31-F19</f>
        <v>0</v>
      </c>
      <c r="G26" s="67">
        <f>G17-G21-G22-G24+F26-F31-G19</f>
        <v>0</v>
      </c>
      <c r="H26" s="67">
        <f>H17-H21-H22-H24+G26-G31-H19</f>
        <v>0</v>
      </c>
      <c r="I26" s="67">
        <f>I17-I21-I22-I24+H26-H31-I19</f>
        <v>0</v>
      </c>
      <c r="J26" s="67">
        <f>J17-J21-J22-J24+I26-I31-J19</f>
        <v>0</v>
      </c>
      <c r="K26" s="67">
        <f>K17-K21-K22-K24+J26-J31-K19</f>
        <v>0</v>
      </c>
      <c r="L26" s="67">
        <f>L17-L21-L22-L24+K26-K31-L19</f>
        <v>0</v>
      </c>
      <c r="M26" s="67">
        <f>M17-M21-M22-M24+L26-L31-M19</f>
        <v>0</v>
      </c>
      <c r="N26" s="67">
        <f>N17-N21-N22-N24+M26-M31-N19</f>
        <v>0</v>
      </c>
      <c r="O26" s="68"/>
    </row>
    <row r="27" ht="14.25">
      <c r="B27" s="33" t="s">
        <v>54</v>
      </c>
      <c r="C27" s="69">
        <v>0.84999999999999998</v>
      </c>
      <c r="D27" s="70">
        <v>0.84999999999999998</v>
      </c>
      <c r="E27" s="70">
        <v>0.84999999999999998</v>
      </c>
      <c r="F27" s="70">
        <v>0.84999999999999998</v>
      </c>
      <c r="G27" s="70">
        <v>0.84999999999999998</v>
      </c>
      <c r="H27" s="70">
        <v>0.84999999999999998</v>
      </c>
      <c r="I27" s="70">
        <v>0.84999999999999998</v>
      </c>
      <c r="J27" s="70">
        <v>0.84999999999999998</v>
      </c>
      <c r="K27" s="70">
        <v>0.84999999999999998</v>
      </c>
      <c r="L27" s="70">
        <v>0.84999999999999998</v>
      </c>
      <c r="M27" s="70">
        <v>0.84999999999999998</v>
      </c>
      <c r="N27" s="70">
        <v>0.84999999999999998</v>
      </c>
      <c r="O27" s="33"/>
    </row>
    <row r="28" ht="14.25">
      <c r="B28" s="33" t="s">
        <v>55</v>
      </c>
      <c r="C28" s="71">
        <f>C30*C27</f>
        <v>0</v>
      </c>
      <c r="D28" s="35">
        <f>D30*D27</f>
        <v>0</v>
      </c>
      <c r="E28" s="35">
        <f>E30*E27</f>
        <v>0</v>
      </c>
      <c r="F28" s="35">
        <f>F30*F27</f>
        <v>0</v>
      </c>
      <c r="G28" s="35">
        <f>G30*G27</f>
        <v>0</v>
      </c>
      <c r="H28" s="35">
        <f>H30*H27</f>
        <v>0</v>
      </c>
      <c r="I28" s="35">
        <f>I30*I27</f>
        <v>0</v>
      </c>
      <c r="J28" s="35">
        <f>J30*J27</f>
        <v>0</v>
      </c>
      <c r="K28" s="35">
        <f>K30*K27</f>
        <v>0</v>
      </c>
      <c r="L28" s="35">
        <f>L30*L27</f>
        <v>0</v>
      </c>
      <c r="M28" s="35">
        <f>M30*M27</f>
        <v>0</v>
      </c>
      <c r="N28" s="72">
        <f>N30*N27</f>
        <v>0</v>
      </c>
      <c r="O28" s="59">
        <f t="shared" si="2"/>
        <v>0</v>
      </c>
      <c r="P28" s="11"/>
    </row>
    <row r="29" ht="14.25">
      <c r="B29" s="73" t="s">
        <v>56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44"/>
      <c r="O29" s="59">
        <f t="shared" si="2"/>
        <v>0</v>
      </c>
      <c r="P29" s="11"/>
    </row>
    <row r="30" ht="14.25">
      <c r="A30" s="14"/>
      <c r="B30" s="33" t="s">
        <v>57</v>
      </c>
      <c r="C30" s="71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60">
        <f t="shared" si="2"/>
        <v>0</v>
      </c>
      <c r="P30" s="11"/>
    </row>
    <row r="31" ht="14.25">
      <c r="B31" s="61" t="s">
        <v>58</v>
      </c>
      <c r="C31" s="74">
        <f>C30+C29</f>
        <v>0</v>
      </c>
      <c r="D31" s="74">
        <f>D30+D29</f>
        <v>0</v>
      </c>
      <c r="E31" s="74">
        <f>E30+E29</f>
        <v>0</v>
      </c>
      <c r="F31" s="74">
        <f>F30+F29</f>
        <v>0</v>
      </c>
      <c r="G31" s="74">
        <f>G30+G29</f>
        <v>0</v>
      </c>
      <c r="H31" s="74">
        <f>H30+H29</f>
        <v>0</v>
      </c>
      <c r="I31" s="74">
        <f>I30+I29</f>
        <v>0</v>
      </c>
      <c r="J31" s="74">
        <f>J30+J29</f>
        <v>0</v>
      </c>
      <c r="K31" s="74">
        <f>K30+K29</f>
        <v>0</v>
      </c>
      <c r="L31" s="74">
        <f>L30+L29</f>
        <v>0</v>
      </c>
      <c r="M31" s="74">
        <f>M30+M29</f>
        <v>0</v>
      </c>
      <c r="N31" s="75">
        <f>N30+N29</f>
        <v>0</v>
      </c>
      <c r="O31" s="76">
        <f t="shared" si="2"/>
        <v>0</v>
      </c>
      <c r="P31" s="11" t="s">
        <v>59</v>
      </c>
      <c r="Q31" s="77">
        <f>N26-N31</f>
        <v>0</v>
      </c>
    </row>
    <row r="32" ht="14.25">
      <c r="I32" s="23"/>
      <c r="O32" s="14"/>
    </row>
    <row r="33" ht="28.5">
      <c r="B33" s="78" t="s">
        <v>60</v>
      </c>
      <c r="C33" s="79"/>
      <c r="D33" s="80"/>
      <c r="E33" s="53"/>
      <c r="F33" s="53"/>
      <c r="G33" s="53"/>
      <c r="H33" s="53"/>
      <c r="I33" s="53"/>
      <c r="J33" s="9"/>
      <c r="K33" s="9"/>
      <c r="N33" s="8" t="s">
        <v>61</v>
      </c>
      <c r="O33" s="81">
        <f>O17+C2-O19-O21-O22-O24-O31-O23</f>
        <v>0</v>
      </c>
      <c r="P33" s="11"/>
    </row>
    <row r="34" ht="14.25">
      <c r="I34" s="23"/>
      <c r="M34" s="11"/>
      <c r="O34" s="8"/>
    </row>
    <row r="35" ht="14.25">
      <c r="I35" t="s">
        <v>62</v>
      </c>
      <c r="M35" s="11"/>
    </row>
    <row r="36" ht="14.25">
      <c r="B36" s="24" t="s">
        <v>63</v>
      </c>
      <c r="C36" s="53">
        <f>C2+C17-C24-C23-C22-C21-C31-C19</f>
        <v>0</v>
      </c>
      <c r="D36" s="53">
        <f>D17-D24-D23-D22-D21-D31-D19+C36</f>
        <v>0</v>
      </c>
      <c r="E36" s="53">
        <f>E17-E24-E23-E22-E21-E31-E19+D36</f>
        <v>0</v>
      </c>
      <c r="F36" s="53">
        <f>F17-F24-F23-F22-F21-F31-F19+E36</f>
        <v>0</v>
      </c>
      <c r="G36" s="53">
        <f>G17-G24-G23-G22-G21-G31-G19+F36</f>
        <v>0</v>
      </c>
      <c r="H36" s="53">
        <f>H17-H24-H23-H22-H21-H31-H19+G36</f>
        <v>0</v>
      </c>
      <c r="I36" s="53">
        <f>I17-I24-I23-I22-I21-I31-I19+H36</f>
        <v>0</v>
      </c>
      <c r="J36" s="53">
        <f>J17-J24-J23-J22-J21-J31-J19+I36</f>
        <v>0</v>
      </c>
      <c r="K36" s="53">
        <f>K17-K24-K23-K22-K21-K31-K19+J36</f>
        <v>0</v>
      </c>
      <c r="L36" s="53">
        <f>L17-L24-L23-L22-L21-L31-L19+K36</f>
        <v>0</v>
      </c>
      <c r="M36" s="53">
        <f>M17-M24-M23-M22-M21-M31-M19+L36</f>
        <v>0</v>
      </c>
      <c r="N36" s="53">
        <f>N17-N24-N23-N22-N21-N31-N19+M36</f>
        <v>0</v>
      </c>
    </row>
    <row r="37" ht="14.25"/>
    <row r="38" ht="14.25">
      <c r="B38" s="24" t="s">
        <v>64</v>
      </c>
      <c r="C38" s="53">
        <f>C17</f>
        <v>0</v>
      </c>
      <c r="D38" s="53">
        <f>D17+C38</f>
        <v>0</v>
      </c>
      <c r="E38" s="53">
        <f>E17+D38</f>
        <v>0</v>
      </c>
      <c r="F38" s="53">
        <f>F17+E38</f>
        <v>0</v>
      </c>
      <c r="G38" s="53">
        <f>G17+F38</f>
        <v>0</v>
      </c>
      <c r="H38" s="53">
        <f>H17+G38</f>
        <v>0</v>
      </c>
      <c r="I38" s="53">
        <f>I17+H38</f>
        <v>0</v>
      </c>
      <c r="J38" s="53">
        <f>J17+I38</f>
        <v>0</v>
      </c>
      <c r="K38" s="53">
        <f>K17+J38</f>
        <v>0</v>
      </c>
      <c r="L38" s="53">
        <f>L17+K38</f>
        <v>0</v>
      </c>
      <c r="M38" s="53">
        <f>M17+L38</f>
        <v>0</v>
      </c>
      <c r="N38" s="53">
        <f>N17+M38</f>
        <v>0</v>
      </c>
    </row>
    <row r="40" ht="14.25">
      <c r="B40" s="24" t="s">
        <v>65</v>
      </c>
      <c r="C40" s="53">
        <f>OBJECTIF!K5</f>
        <v>0</v>
      </c>
      <c r="D40" s="53">
        <f>OBJECTIF!K5</f>
        <v>0</v>
      </c>
      <c r="E40" s="53">
        <f>OBJECTIF!K5</f>
        <v>0</v>
      </c>
      <c r="F40" s="53">
        <f>OBJECTIF!K5</f>
        <v>0</v>
      </c>
      <c r="G40" s="53">
        <f>OBJECTIF!K5</f>
        <v>0</v>
      </c>
      <c r="H40" s="53">
        <f>OBJECTIF!K5</f>
        <v>0</v>
      </c>
      <c r="I40" s="53">
        <f>OBJECTIF!K5</f>
        <v>0</v>
      </c>
      <c r="J40" s="53">
        <f>OBJECTIF!K5</f>
        <v>0</v>
      </c>
      <c r="K40" s="53">
        <f>OBJECTIF!K5</f>
        <v>0</v>
      </c>
      <c r="L40" s="53">
        <f>OBJECTIF!K5</f>
        <v>0</v>
      </c>
      <c r="M40" s="53">
        <f>OBJECTIF!K5</f>
        <v>0</v>
      </c>
      <c r="N40" s="53">
        <f>OBJECTIF!K5</f>
        <v>0</v>
      </c>
    </row>
    <row r="41" ht="14.25">
      <c r="B41" s="24" t="s">
        <v>66</v>
      </c>
      <c r="C41" s="53">
        <f>C40</f>
        <v>0</v>
      </c>
      <c r="D41" s="53">
        <f>D40+C41</f>
        <v>0</v>
      </c>
      <c r="E41" s="53">
        <f>E40+D41</f>
        <v>0</v>
      </c>
      <c r="F41" s="53">
        <f>F40+E41</f>
        <v>0</v>
      </c>
      <c r="G41" s="53">
        <f>G40+F41</f>
        <v>0</v>
      </c>
      <c r="H41" s="53">
        <f>H40+G41</f>
        <v>0</v>
      </c>
      <c r="I41" s="53">
        <f>I40+H41</f>
        <v>0</v>
      </c>
      <c r="J41" s="53">
        <f>J40+I41</f>
        <v>0</v>
      </c>
      <c r="K41" s="53">
        <f>K40+J41</f>
        <v>0</v>
      </c>
      <c r="L41" s="53">
        <f>L40+K41</f>
        <v>0</v>
      </c>
      <c r="M41" s="53">
        <f>M40+L41</f>
        <v>0</v>
      </c>
      <c r="N41" s="53">
        <f>N40+M41</f>
        <v>0</v>
      </c>
    </row>
    <row r="42" ht="14.25">
      <c r="B42" s="24" t="s">
        <v>67</v>
      </c>
      <c r="C42" s="53">
        <f>C17-C40</f>
        <v>0</v>
      </c>
      <c r="D42" s="53">
        <f>D17-D40</f>
        <v>0</v>
      </c>
      <c r="E42" s="53">
        <f>E17-E40</f>
        <v>0</v>
      </c>
      <c r="F42" s="53">
        <f>F17-F40</f>
        <v>0</v>
      </c>
      <c r="G42" s="53">
        <f>G17-G40</f>
        <v>0</v>
      </c>
      <c r="H42" s="53">
        <f>H17-H40</f>
        <v>0</v>
      </c>
      <c r="I42" s="53">
        <f>I17-I40</f>
        <v>0</v>
      </c>
      <c r="J42" s="53">
        <f>J17-J40</f>
        <v>0</v>
      </c>
      <c r="K42" s="53">
        <f>K17-K40</f>
        <v>0</v>
      </c>
      <c r="L42" s="53">
        <f>L17-L40</f>
        <v>0</v>
      </c>
      <c r="M42" s="53">
        <f>M17-M40</f>
        <v>0</v>
      </c>
      <c r="N42" s="53">
        <f>N17-N40</f>
        <v>0</v>
      </c>
    </row>
    <row r="43" ht="14.25">
      <c r="B43" s="24" t="s">
        <v>68</v>
      </c>
      <c r="C43" s="53">
        <f>C38-C41</f>
        <v>0</v>
      </c>
      <c r="D43" s="53">
        <f>D38-D41</f>
        <v>0</v>
      </c>
      <c r="E43" s="53">
        <f>E38-E41</f>
        <v>0</v>
      </c>
      <c r="F43" s="53">
        <f>F38-F41</f>
        <v>0</v>
      </c>
      <c r="G43" s="53">
        <f>G38-G41</f>
        <v>0</v>
      </c>
      <c r="H43" s="53">
        <f>H38-H41</f>
        <v>0</v>
      </c>
      <c r="I43" s="53">
        <f>I38-I41</f>
        <v>0</v>
      </c>
      <c r="J43" s="53">
        <f>J38-J41</f>
        <v>0</v>
      </c>
      <c r="K43" s="53">
        <f>K38-K41</f>
        <v>0</v>
      </c>
      <c r="L43" s="53">
        <f>L38-L41</f>
        <v>0</v>
      </c>
      <c r="M43" s="53">
        <f>M38-M41</f>
        <v>0</v>
      </c>
      <c r="N43" s="53">
        <f>N38-N41</f>
        <v>0</v>
      </c>
    </row>
    <row r="44" ht="14.25"/>
    <row r="45" ht="14.25"/>
    <row r="46" ht="14.25"/>
    <row r="47" ht="14.25"/>
    <row r="48" ht="14.25"/>
    <row r="49" ht="14.25"/>
    <row r="50" ht="14.25"/>
    <row r="52" ht="14.25"/>
    <row r="53" ht="14.25"/>
    <row r="54" ht="14.25"/>
    <row r="55" ht="14.25"/>
    <row r="56" ht="14.25"/>
    <row r="57" ht="14.25"/>
    <row r="58" ht="14.25"/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00810082-0015-4EA7-8BA8-0029004D0011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ellIs" priority="3" operator="lessThan" id="{00F90086-0061-4EFB-BC5B-000300FF000C}">
            <xm:f>0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2" operator="greaterThan" id="{00F60037-00A6-4AF8-B880-00EC00AD00A1}">
            <xm:f>0</xm:f>
            <x14:dxf>
              <font>
                <color theme="9" tint="-0.499984740745262"/>
              </font>
              <fill>
                <patternFill patternType="solid">
                  <fgColor rgb="FF70AD47"/>
                  <bgColor rgb="FF70AD47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ellIs" priority="2" operator="greaterThan" id="{00AE00C2-0014-419D-A4C0-003200870079}">
            <xm:f>0</xm:f>
            <x14:dxf>
              <font>
                <color theme="9" tint="-0.499984740745262"/>
              </font>
              <fill>
                <patternFill patternType="solid">
                  <fgColor rgb="FF70AD47"/>
                  <bgColor rgb="FF70AD47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1" operator="lessThanOrEqual" id="{000C0089-0048-4600-A151-00C500EB0061}">
            <xm:f>0</xm:f>
            <x14:dxf>
              <font>
                <color theme="1" tint="0"/>
              </font>
              <fill>
                <patternFill patternType="solid">
                  <fgColor rgb="FF81DE95"/>
                  <bgColor rgb="FF81DE95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1" operator="lessThanOrEqual" id="{008F003C-0067-47ED-9917-00E1008C0047}">
            <xm:f>0</xm:f>
            <x14:dxf>
              <font>
                <color theme="1" tint="0"/>
              </font>
              <fill>
                <patternFill patternType="solid">
                  <fgColor rgb="FF81DE95"/>
                  <bgColor rgb="FF81DE95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ellIs" priority="1" operator="lessThanOrEqual" id="{00480003-007D-4CCF-A26D-004600290014}">
            <xm:f>0</xm:f>
            <x14:dxf>
              <font>
                <color theme="1" tint="0"/>
              </font>
              <fill>
                <patternFill patternType="solid">
                  <fgColor rgb="FF81DE95"/>
                  <bgColor rgb="FF81DE95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cellIs" priority="1" operator="lessThanOrEqual" id="{00AB0050-003B-4449-9738-007900350005}">
            <xm:f>0</xm:f>
            <x14:dxf>
              <font>
                <color theme="1" tint="0"/>
              </font>
              <fill>
                <patternFill patternType="solid">
                  <fgColor rgb="FF81DE95"/>
                  <bgColor rgb="FF81DE95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cellIs" priority="1" operator="lessThanOrEqual" id="{00A50033-003D-415E-BADD-00B300160026}">
            <xm:f>0</xm:f>
            <x14:dxf>
              <font>
                <color theme="1" tint="0"/>
              </font>
              <fill>
                <patternFill patternType="solid">
                  <fgColor rgb="FF81DE95"/>
                  <bgColor rgb="FF81DE95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ellIs" priority="1" operator="lessThanOrEqual" id="{00900046-0025-447C-823A-00E8001400C9}">
            <xm:f>0</xm:f>
            <x14:dxf>
              <font>
                <color theme="1" tint="0"/>
              </font>
              <fill>
                <patternFill patternType="solid">
                  <fgColor rgb="FF81DE95"/>
                  <bgColor rgb="FF81DE95"/>
                </patternFill>
              </fill>
            </x14:dxf>
          </x14:cfRule>
          <xm:sqref>D33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3" max="3" width="17.7109375"/>
  </cols>
  <sheetData>
    <row r="2">
      <c r="B2" t="s">
        <v>19</v>
      </c>
    </row>
    <row r="3">
      <c r="B3" t="s">
        <v>69</v>
      </c>
    </row>
    <row r="4">
      <c r="B4" t="s">
        <v>69</v>
      </c>
    </row>
    <row r="5"/>
    <row r="6" ht="14.25"/>
    <row r="7" ht="14.25"/>
    <row r="8" ht="14.25"/>
    <row r="9" ht="14.25"/>
    <row r="10" ht="14.25"/>
    <row r="11" ht="14.25"/>
    <row r="12" ht="14.25"/>
    <row r="13" ht="14.25"/>
    <row r="14" ht="14.25"/>
    <row r="23" ht="14.25">
      <c r="C23" t="s">
        <v>70</v>
      </c>
    </row>
    <row r="24" ht="14.25">
      <c r="D24">
        <v>711</v>
      </c>
      <c r="E24">
        <v>2124</v>
      </c>
      <c r="F24">
        <v>3700</v>
      </c>
      <c r="G24">
        <v>5508</v>
      </c>
    </row>
    <row r="25" ht="14.25">
      <c r="D25">
        <v>500</v>
      </c>
      <c r="E25">
        <v>1200</v>
      </c>
      <c r="F25">
        <v>2000</v>
      </c>
      <c r="G25">
        <v>3000</v>
      </c>
    </row>
    <row r="26" ht="14.25">
      <c r="D26" s="9" t="e">
        <f>(#REF!/#REF!)-1</f>
        <v>#REF!</v>
      </c>
      <c r="E26" t="e">
        <f>(#REF!/#REF!)-1</f>
        <v>#REF!</v>
      </c>
      <c r="F26" s="9" t="e">
        <f>(#REF!/#REF!)-1</f>
        <v>#REF!</v>
      </c>
      <c r="G26" s="9" t="e">
        <f>(#REF!/#REF!)-1</f>
        <v>#REF!</v>
      </c>
    </row>
  </sheetData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onlyoffice/7.5.1.23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t.hoel.bacle@gmail.com</cp:lastModifiedBy>
  <cp:revision>33</cp:revision>
  <dcterms:modified xsi:type="dcterms:W3CDTF">2024-02-09T16:21:28Z</dcterms:modified>
</cp:coreProperties>
</file>