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Sharing readOnlyRecommended="0"/>
  <workbookPr/>
  <bookViews>
    <workbookView xWindow="360" yWindow="15" windowWidth="20955" windowHeight="9720" activeTab="0"/>
  </bookViews>
  <sheets>
    <sheet name="Feuille 1" sheetId="1" state="visible" r:id="rId1"/>
    <sheet name="Calcul prime activité" sheetId="2" state="visible" r:id="rId2"/>
  </sheets>
  <definedNames>
    <definedName name="Table_1">Calcul prime activité!B18:AM19</definedName>
    <definedName name="Table_2">Calcul prime activité!W26:AE26</definedName>
    <definedName name="Table_3">Calcul prime activité!B36:AM36</definedName>
  </definedNames>
  <calcPr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>
      <text>
        <r>
          <rPr>
            <sz val="9"/>
            <rFont val="Tahoma"/>
          </rPr>
          <t xml:space="preserve">@mariepirot@hotmail.com @mayne.coline@outlook.fr @giretseverine@gmail.com  Je vais ouvrir le fichier à de nouvelles personnes. Je vous laisse choisir de laisser (ou pas) votre onglet visible à d'autres entrepreneur.es. Merci et à bientôt !
-Séverine Romanowski</t>
        </r>
      </text>
    </comment>
  </commentList>
</comments>
</file>

<file path=xl/sharedStrings.xml><?xml version="1.0" encoding="utf-8"?>
<sst xmlns="http://schemas.openxmlformats.org/spreadsheetml/2006/main" count="60" uniqueCount="60">
  <si>
    <r>
      <rPr>
        <b val="false"/>
        <i val="false"/>
        <sz val="12"/>
        <rFont val="Arial"/>
      </rPr>
      <t xml:space="preserve">
</t>
    </r>
    <r>
      <rPr>
        <b val="false"/>
        <i val="false"/>
        <sz val="12"/>
        <rFont val="Arial"/>
      </rPr>
      <t xml:space="preserve">Calcul du CA (chiffre d'affaire) pour obtenir une rémunération souhaitée</t>
    </r>
  </si>
  <si>
    <r>
      <rPr>
        <b val="false"/>
        <i val="false"/>
        <sz val="11"/>
        <color indexed="2"/>
        <rFont val="Arial"/>
      </rPr>
      <t xml:space="preserve">Etape 1 : Déterminer le salaire souhaité (net ou brut) et l'indiquer sur ce tableur (ligne 20 ou 22)</t>
    </r>
  </si>
  <si>
    <r>
      <rPr>
        <b val="false"/>
        <i val="false"/>
        <sz val="11"/>
        <color indexed="2"/>
        <rFont val="Arial"/>
      </rPr>
      <t xml:space="preserve">Pour renseigner les cases jaunes, il suffit de se rendre sur le simulateur pôle-emploi : </t>
    </r>
  </si>
  <si>
    <r>
      <rPr>
        <b val="false"/>
        <i val="false"/>
        <sz val="11"/>
        <color rgb="FF1155CC"/>
        <rFont val="Arial"/>
      </rPr>
      <t>https://entreprise.pole-emploi.fr/cout-salarie/</t>
    </r>
  </si>
  <si>
    <r>
      <rPr>
        <b val="false"/>
        <i val="false"/>
        <sz val="11"/>
        <rFont val="Arial"/>
      </rPr>
      <t xml:space="preserve">Entrer le montant dans une des 4 lignes sur le simulateur, et copier le résultat ici dans ce tableau pour les 3 autres valeurs.</t>
    </r>
  </si>
  <si>
    <r>
      <rPr>
        <b val="false"/>
        <i val="false"/>
        <sz val="11"/>
        <color indexed="2"/>
        <rFont val="Arial"/>
      </rPr>
      <t xml:space="preserve">Pour calculer le montant de sa prime d'activité, se rendre sur : </t>
    </r>
  </si>
  <si>
    <r>
      <rPr>
        <b val="false"/>
        <i val="false"/>
        <sz val="11"/>
        <color indexed="4"/>
        <rFont val="Arial"/>
      </rPr>
      <t>https://wwwd.caf.fr/wps/portal/caffr/simulateurpa/</t>
    </r>
  </si>
  <si>
    <r>
      <rPr>
        <b val="false"/>
        <i val="false"/>
        <sz val="11"/>
        <rFont val="Arial"/>
      </rPr>
      <t xml:space="preserve">Renseigner le petit formulaire du simulateur</t>
    </r>
  </si>
  <si>
    <r>
      <rPr>
        <b val="false"/>
        <i val="false"/>
        <sz val="11"/>
        <rFont val="Arial"/>
      </rPr>
      <t xml:space="preserve">Cliquer sur oui pour la question sur les revenus professionnels</t>
    </r>
  </si>
  <si>
    <r>
      <rPr>
        <b val="false"/>
        <i val="false"/>
        <sz val="11"/>
        <rFont val="Arial"/>
      </rPr>
      <t xml:space="preserve">Renseigner les salaires nets dans la ligne salaires puis entrer le montant de la prime d'activité sur la ligne violette</t>
    </r>
  </si>
  <si>
    <r>
      <rPr>
        <b val="false"/>
        <i val="false"/>
        <sz val="11"/>
        <color indexed="2"/>
        <rFont val="Arial"/>
      </rPr>
      <t xml:space="preserve">Renseigner le montant mensuel de ses frais dans la ligne orange</t>
    </r>
  </si>
  <si>
    <r>
      <rPr>
        <b val="false"/>
        <i val="false"/>
        <sz val="11"/>
        <rFont val="Arial"/>
      </rPr>
      <t xml:space="preserve">Les lignes vertes sont des formules qui calculent automatiquement les autres montants</t>
    </r>
  </si>
  <si>
    <r>
      <rPr>
        <b val="false"/>
        <i val="false"/>
        <sz val="11"/>
        <rFont val="Arial"/>
      </rPr>
      <t xml:space="preserve">Les prestations de formation professionnelle ayant une contibution et un taux de TVA différents, indiquez la part de celles-ci de votre chiffre d'affaire en pourcentage dans la ligne 30 (bleue), afin de calculer précisemment le chiffre d'affaire TTC</t>
    </r>
  </si>
  <si>
    <r>
      <rPr>
        <b val="false"/>
        <i val="false"/>
        <sz val="11"/>
        <rFont val="Arial"/>
      </rPr>
      <t xml:space="preserve">Pour le SMIC (syntec) : 1766,92€</t>
    </r>
    <r>
      <rPr>
        <b/>
        <i val="false"/>
        <sz val="11"/>
        <rFont val="Arial"/>
      </rPr>
      <t xml:space="preserve"> brut</t>
    </r>
  </si>
  <si>
    <t xml:space="preserve">Optimisation du coût employeur</t>
  </si>
  <si>
    <r>
      <rPr>
        <b val="false"/>
        <i val="false"/>
        <sz val="11"/>
        <rFont val="Arial"/>
      </rPr>
      <t xml:space="preserve">Pour le minimum salarial CESA cadre</t>
    </r>
  </si>
  <si>
    <r>
      <rPr>
        <b val="false"/>
        <i val="false"/>
        <sz val="11"/>
        <rFont val="Arial"/>
      </rPr>
      <t xml:space="preserve">Pour 2500€ net</t>
    </r>
  </si>
  <si>
    <r>
      <rPr>
        <b val="false"/>
        <i val="false"/>
        <sz val="11"/>
        <color indexed="2"/>
        <rFont val="Arial"/>
      </rPr>
      <t xml:space="preserve">Pour vous, c'est </t>
    </r>
  </si>
  <si>
    <r>
      <rPr>
        <b val="false"/>
        <i val="false"/>
        <sz val="11"/>
        <rFont val="Arial"/>
      </rPr>
      <t xml:space="preserve">exemple pour 1000HT de CA (validation des formules)</t>
    </r>
  </si>
  <si>
    <r>
      <rPr>
        <b val="false"/>
        <i val="false"/>
        <sz val="11"/>
        <rFont val="Arial"/>
      </rPr>
      <t xml:space="preserve">Salaire net + remboursement de frais + prime activité</t>
    </r>
  </si>
  <si>
    <r>
      <rPr>
        <b val="false"/>
        <i val="false"/>
        <sz val="11"/>
        <rFont val="Arial"/>
      </rPr>
      <t xml:space="preserve">Prime d'activité</t>
    </r>
  </si>
  <si>
    <r>
      <rPr>
        <b val="false"/>
        <i val="false"/>
        <sz val="11"/>
        <rFont val="Arial"/>
      </rPr>
      <t xml:space="preserve">Salaire net après impôts</t>
    </r>
  </si>
  <si>
    <r>
      <rPr>
        <b val="false"/>
        <i val="false"/>
        <sz val="11"/>
        <rFont val="Arial"/>
      </rPr>
      <t xml:space="preserve">Salaire net</t>
    </r>
  </si>
  <si>
    <r>
      <rPr>
        <b val="false"/>
        <i val="false"/>
        <sz val="11"/>
        <rFont val="Arial"/>
      </rPr>
      <t xml:space="preserve">Salaire brut</t>
    </r>
  </si>
  <si>
    <r>
      <rPr>
        <b val="false"/>
        <i val="false"/>
        <sz val="11"/>
        <rFont val="Arial"/>
      </rPr>
      <t xml:space="preserve">Coût employeur</t>
    </r>
  </si>
  <si>
    <r>
      <rPr>
        <b val="false"/>
        <i val="false"/>
        <sz val="11"/>
        <rFont val="Arial"/>
      </rPr>
      <t xml:space="preserve">Frais déclarés HT</t>
    </r>
  </si>
  <si>
    <r>
      <rPr>
        <b val="false"/>
        <i val="false"/>
        <sz val="11"/>
        <rFont val="Arial"/>
      </rPr>
      <t xml:space="preserve">Tréso nécessaire</t>
    </r>
  </si>
  <si>
    <r>
      <rPr>
        <b val="false"/>
        <i val="false"/>
        <sz val="11"/>
        <rFont val="Arial"/>
      </rPr>
      <t xml:space="preserve">Part du chiffre d'affaire en prestations de formations professionnelle en %</t>
    </r>
  </si>
  <si>
    <r>
      <rPr>
        <b val="false"/>
        <i val="false"/>
        <sz val="11"/>
        <rFont val="Arial"/>
      </rPr>
      <t xml:space="preserve">Contribution Optéos formation (12%)</t>
    </r>
  </si>
  <si>
    <r>
      <rPr>
        <b val="false"/>
        <i val="false"/>
        <sz val="11"/>
        <rFont val="Arial"/>
      </rPr>
      <t xml:space="preserve">Contribution Optéos du reste (11,5%)</t>
    </r>
  </si>
  <si>
    <r>
      <rPr>
        <b val="false"/>
        <i val="false"/>
        <sz val="11"/>
        <rFont val="Arial"/>
      </rPr>
      <t xml:space="preserve">Chiffre d'affaire (CA) formation HT</t>
    </r>
  </si>
  <si>
    <r>
      <rPr>
        <b val="false"/>
        <i val="false"/>
        <sz val="11"/>
        <rFont val="Arial"/>
      </rPr>
      <t xml:space="preserve">Chiffre d'affaire (CA) hors formation HT</t>
    </r>
  </si>
  <si>
    <r>
      <rPr>
        <b val="false"/>
        <i val="false"/>
        <sz val="11"/>
        <rFont val="Arial"/>
      </rPr>
      <t xml:space="preserve">Chiffre d'affaire TTC</t>
    </r>
  </si>
  <si>
    <r>
      <rPr>
        <b val="false"/>
        <i val="false"/>
        <sz val="11"/>
        <rFont val="Arial"/>
      </rPr>
      <t xml:space="preserve">Chiffre d'affaire TTC annuel</t>
    </r>
  </si>
  <si>
    <r>
      <rPr>
        <b val="false"/>
        <i val="false"/>
        <sz val="11"/>
        <rFont val="Arial"/>
      </rPr>
      <t xml:space="preserve">Date de validité des calculs : 16/12/2022</t>
    </r>
  </si>
  <si>
    <r>
      <rPr>
        <b val="false"/>
        <i val="false"/>
        <sz val="11"/>
        <rFont val="Arial"/>
      </rPr>
      <t xml:space="preserve">Critères pris en compte pour les calculs de prime d'activité (refaire les calculs en fonction de votre situation personnelle)</t>
    </r>
  </si>
  <si>
    <r>
      <rPr>
        <b val="false"/>
        <i val="false"/>
        <sz val="11"/>
        <rFont val="Arial"/>
      </rPr>
      <t xml:space="preserve">Vous vivez : seul</t>
    </r>
  </si>
  <si>
    <r>
      <rPr>
        <b val="false"/>
        <i val="false"/>
        <sz val="11"/>
        <rFont val="Arial"/>
      </rPr>
      <t xml:space="preserve">Vous attendez un enfant : NON</t>
    </r>
  </si>
  <si>
    <r>
      <rPr>
        <b val="false"/>
        <i val="false"/>
        <sz val="11"/>
        <rFont val="Arial"/>
      </rPr>
      <t xml:space="preserve">Nombre d'enfant à charge : 0</t>
    </r>
  </si>
  <si>
    <r>
      <rPr>
        <b val="false"/>
        <i val="false"/>
        <sz val="11"/>
        <rFont val="Arial"/>
      </rPr>
      <t xml:space="preserve">Vous (ou votre conjoint) êtes propriétaire de votre logement principal ou êtes logés gratuitement : non</t>
    </r>
  </si>
  <si>
    <r>
      <rPr>
        <b val="false"/>
        <i val="false"/>
        <sz val="11"/>
        <rFont val="Arial"/>
      </rPr>
      <t xml:space="preserve">Allocation logement : 0</t>
    </r>
  </si>
  <si>
    <r>
      <rPr>
        <b val="false"/>
        <i val="false"/>
        <sz val="11"/>
        <rFont val="Arial"/>
      </rPr>
      <t xml:space="preserve">Vous avez perçu l'allocation aux adultes handicapés (aah) : non</t>
    </r>
  </si>
  <si>
    <r>
      <rPr>
        <b val="false"/>
        <i val="false"/>
        <sz val="11"/>
        <rFont val="Arial"/>
      </rPr>
      <t xml:space="preserve">Vous êtes : "En activité salariée" </t>
    </r>
  </si>
  <si>
    <r>
      <rPr>
        <b val="false"/>
        <i val="false"/>
        <sz val="11"/>
        <rFont val="Arial"/>
      </rPr>
      <t xml:space="preserve">Prestations familiales et autres ressources perçues : 0</t>
    </r>
  </si>
  <si>
    <r>
      <rPr>
        <b val="false"/>
        <i val="false"/>
        <sz val="11"/>
        <rFont val="Arial"/>
      </rPr>
      <t xml:space="preserve">Plage de salaires testés</t>
    </r>
  </si>
  <si>
    <r>
      <rPr>
        <b val="false"/>
        <i val="false"/>
        <sz val="11"/>
        <color indexed="65"/>
        <rFont val="Arial"/>
      </rPr>
      <t xml:space="preserve">Prime activité</t>
    </r>
  </si>
  <si>
    <r>
      <rPr>
        <b val="false"/>
        <i val="false"/>
        <sz val="11"/>
        <color indexed="4"/>
        <rFont val="Arial"/>
      </rPr>
      <t xml:space="preserve">Utiliser la simulation CAF</t>
    </r>
  </si>
  <si>
    <r>
      <rPr>
        <b val="false"/>
        <i val="false"/>
        <sz val="11"/>
        <rFont val="Arial"/>
      </rPr>
      <t xml:space="preserve">Rémunération totale</t>
    </r>
  </si>
  <si>
    <r>
      <rPr>
        <b val="false"/>
        <i val="false"/>
        <sz val="11"/>
        <rFont val="Arial"/>
      </rPr>
      <t xml:space="preserve">Formule automatique</t>
    </r>
  </si>
  <si>
    <r>
      <rPr>
        <b val="false"/>
        <i val="false"/>
        <sz val="11"/>
        <rFont val="Arial"/>
      </rPr>
      <t xml:space="preserve">Coût total employeur</t>
    </r>
  </si>
  <si>
    <r>
      <rPr>
        <b val="false"/>
        <i val="false"/>
        <sz val="11"/>
        <color indexed="4"/>
        <rFont val="Arial"/>
      </rPr>
      <t xml:space="preserve">Utiliser la simulation Pôle Emploi</t>
    </r>
  </si>
  <si>
    <r>
      <rPr>
        <b val="false"/>
        <i val="false"/>
        <sz val="8"/>
        <rFont val="Arial"/>
      </rPr>
      <t xml:space="preserve">diff coût employeur-sal. net sur coût employeur</t>
    </r>
  </si>
  <si>
    <r>
      <rPr>
        <b val="false"/>
        <i val="false"/>
        <sz val="11"/>
        <rFont val="Arial"/>
      </rPr>
      <t>Rendement</t>
    </r>
  </si>
  <si>
    <r>
      <rPr>
        <b val="false"/>
        <i val="false"/>
        <sz val="11"/>
        <rFont val="Arial"/>
      </rPr>
      <t xml:space="preserve">%age € empochés / € dépensée depuis la tréso Optéos</t>
    </r>
  </si>
  <si>
    <r>
      <rPr>
        <b val="false"/>
        <i val="false"/>
        <sz val="11"/>
        <rFont val="Arial"/>
      </rPr>
      <t xml:space="preserve">Perso (Cyril) avec APL à :</t>
    </r>
  </si>
  <si>
    <r>
      <rPr>
        <b val="false"/>
        <i val="false"/>
        <sz val="11"/>
        <rFont val="Arial"/>
      </rPr>
      <t xml:space="preserve">Calculs perso Christophe C.</t>
    </r>
  </si>
  <si>
    <r>
      <rPr>
        <b val="false"/>
        <i val="false"/>
        <sz val="11"/>
        <rFont val="Arial"/>
      </rPr>
      <t xml:space="preserve">Prestations familiales et autres ressources perçues : cellule A30</t>
    </r>
  </si>
  <si>
    <r>
      <rPr>
        <b val="false"/>
        <i val="false"/>
        <sz val="11"/>
        <rFont val="Arial"/>
      </rPr>
      <t xml:space="preserve">Indemnités chômage</t>
    </r>
  </si>
  <si>
    <r>
      <rPr>
        <b val="false"/>
        <i val="false"/>
        <sz val="11"/>
        <rFont val="Arial"/>
      </rPr>
      <t xml:space="preserve">dans la case Prestations familiales du simulateur CAF</t>
    </r>
  </si>
  <si>
    <r>
      <rPr>
        <b/>
        <i val="false"/>
        <sz val="11"/>
        <rFont val="Arial"/>
      </rPr>
      <t>sous-total</t>
    </r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</si>
</sst>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2">
    <numFmt numFmtId="160" formatCode="#,##0.00 [$€]"/>
    <numFmt numFmtId="161" formatCode="#,##0 [$€]"/>
  </numFmts>
  <fonts count="14">
    <font>
      <sz val="11.000000"/>
      <color theme="1"/>
      <name val="Arial"/>
    </font>
    <font>
      <b val="0"/>
      <i val="0"/>
      <sz val="12.000000"/>
      <name val="Arial"/>
    </font>
    <font>
      <b val="0"/>
      <i val="0"/>
      <sz val="11.000000"/>
      <name val="Arial"/>
    </font>
    <font>
      <b val="0"/>
      <i val="0"/>
      <sz val="11.000000"/>
      <color indexed="2"/>
      <name val="Arial"/>
    </font>
    <font>
      <b val="0"/>
      <i val="0"/>
      <sz val="11.000000"/>
      <name val="Calibri"/>
    </font>
    <font>
      <b val="0"/>
      <i val="0"/>
      <u/>
      <sz val="11.000000"/>
      <color rgb="FF1155CC"/>
      <name val="Calibri"/>
    </font>
    <font>
      <b val="0"/>
      <i val="0"/>
      <u/>
      <sz val="11.000000"/>
      <color indexed="4"/>
      <name val="Calibri"/>
    </font>
    <font>
      <b val="0"/>
      <i val="0"/>
      <sz val="10.000000"/>
      <name val="Arial"/>
    </font>
    <font>
      <b val="0"/>
      <i val="0"/>
      <sz val="11.000000"/>
      <color indexed="65"/>
      <name val="Arial"/>
    </font>
    <font>
      <b val="0"/>
      <i val="0"/>
      <u/>
      <sz val="11.000000"/>
      <color indexed="4"/>
      <name val="Arial"/>
    </font>
    <font>
      <b val="0"/>
      <i val="0"/>
      <u/>
      <sz val="11.000000"/>
      <color indexed="4"/>
      <name val="Cambria"/>
    </font>
    <font>
      <b val="0"/>
      <i val="0"/>
      <sz val="8.000000"/>
      <name val="Arial"/>
    </font>
    <font>
      <b/>
      <i/>
      <sz val="11.000000"/>
      <name val="Arial"/>
    </font>
    <font>
      <b/>
      <i val="0"/>
      <sz val="11.00000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3"/>
        <bgColor indexed="3"/>
      </patternFill>
    </fill>
    <fill>
      <patternFill patternType="solid">
        <fgColor rgb="FF8E7CC3"/>
        <bgColor rgb="FF8E7CC3"/>
      </patternFill>
    </fill>
    <fill>
      <patternFill patternType="solid">
        <fgColor indexed="5"/>
        <bgColor indexed="5"/>
      </patternFill>
    </fill>
    <fill>
      <patternFill patternType="solid">
        <fgColor indexed="52"/>
        <bgColor indexed="52"/>
      </patternFill>
    </fill>
    <fill>
      <patternFill patternType="solid">
        <fgColor rgb="FF6D9EEB"/>
        <bgColor rgb="FF6D9EEB"/>
      </patternFill>
    </fill>
    <fill>
      <patternFill patternType="solid">
        <fgColor indexed="65"/>
        <bgColor indexed="65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</fills>
  <borders count="1">
    <border>
      <left style="none"/>
      <right style="none"/>
      <top style="none"/>
      <bottom style="none"/>
      <diagonal style="none"/>
    </border>
  </borders>
  <cellStyleXfs count="1">
    <xf fontId="0" fillId="0" borderId="0" numFmtId="0" applyNumberFormat="1" applyFont="1" applyFill="1" applyBorder="1"/>
  </cellStyleXfs>
  <cellXfs count="49">
    <xf fontId="0" fillId="0" borderId="0" numFmtId="0" xfId="0" applyProtection="0"/>
    <xf fontId="1" fillId="0" borderId="0" numFmtId="0" xfId="0" applyFont="1" applyAlignment="1" applyProtection="0">
      <alignment horizontal="center" wrapText="1"/>
    </xf>
    <xf fontId="0" fillId="0" borderId="0" numFmtId="0" xfId="0" applyAlignment="1" applyProtection="0">
      <alignment horizontal="center"/>
    </xf>
    <xf fontId="2" fillId="0" borderId="0" numFmtId="0" xfId="0" applyFont="1" applyAlignment="1" applyProtection="0">
      <alignment vertical="center"/>
    </xf>
    <xf fontId="3" fillId="0" borderId="0" numFmtId="0" xfId="0" applyFont="1" applyAlignment="1" applyProtection="0">
      <alignment vertical="center"/>
    </xf>
    <xf fontId="4" fillId="0" borderId="0" numFmtId="0" xfId="0" applyFont="1" applyAlignment="1" applyProtection="0">
      <alignment vertical="center" wrapText="1"/>
    </xf>
    <xf fontId="5" fillId="0" borderId="0" numFmtId="0" xfId="0" applyFont="1" applyAlignment="1" applyProtection="0">
      <alignment vertical="center" wrapText="1"/>
    </xf>
    <xf fontId="6" fillId="0" borderId="0" numFmtId="0" xfId="0" applyFont="1" applyAlignment="1" applyProtection="0">
      <alignment vertical="center" wrapText="1"/>
    </xf>
    <xf fontId="2" fillId="0" borderId="0" numFmtId="0" xfId="0" applyFont="1" applyAlignment="1" applyProtection="0">
      <alignment vertical="center" wrapText="1"/>
    </xf>
    <xf fontId="2" fillId="0" borderId="0" numFmtId="0" xfId="0" applyFont="1" applyAlignment="1" applyProtection="0">
      <alignment horizontal="center" vertical="center" wrapText="1"/>
    </xf>
    <xf fontId="3" fillId="0" borderId="0" numFmtId="0" xfId="0" applyFont="1" applyAlignment="1" applyProtection="0">
      <alignment horizontal="center" vertical="center" wrapText="1"/>
    </xf>
    <xf fontId="2" fillId="2" borderId="0" numFmtId="160" xfId="0" applyNumberFormat="1" applyFont="1" applyFill="1" applyAlignment="1" applyProtection="0">
      <alignment vertical="center"/>
    </xf>
    <xf fontId="7" fillId="2" borderId="0" numFmtId="160" xfId="0" applyNumberFormat="1" applyFont="1" applyFill="1" applyAlignment="1" applyProtection="0">
      <alignment vertical="center"/>
    </xf>
    <xf fontId="2" fillId="0" borderId="0" numFmtId="160" xfId="0" applyNumberFormat="1" applyFont="1" applyAlignment="1" applyProtection="0">
      <alignment vertical="center"/>
    </xf>
    <xf fontId="2" fillId="3" borderId="0" numFmtId="160" xfId="0" applyNumberFormat="1" applyFont="1" applyFill="1" applyAlignment="1" applyProtection="0">
      <alignment vertical="center"/>
    </xf>
    <xf fontId="2" fillId="4" borderId="0" numFmtId="160" xfId="0" applyNumberFormat="1" applyFont="1" applyFill="1" applyAlignment="1" applyProtection="0">
      <alignment vertical="center"/>
    </xf>
    <xf fontId="7" fillId="4" borderId="0" numFmtId="160" xfId="0" applyNumberFormat="1" applyFont="1" applyFill="1" applyAlignment="1" applyProtection="0">
      <alignment vertical="center"/>
    </xf>
    <xf fontId="7" fillId="0" borderId="0" numFmtId="160" xfId="0" applyNumberFormat="1" applyFont="1" applyAlignment="1" applyProtection="0">
      <alignment vertical="center"/>
    </xf>
    <xf fontId="2" fillId="5" borderId="0" numFmtId="160" xfId="0" applyNumberFormat="1" applyFont="1" applyFill="1" applyAlignment="1" applyProtection="0">
      <alignment vertical="center"/>
    </xf>
    <xf fontId="2" fillId="6" borderId="0" numFmtId="9" xfId="0" applyNumberFormat="1" applyFont="1" applyFill="1" applyAlignment="1" applyProtection="0">
      <alignment vertical="center"/>
    </xf>
    <xf fontId="2" fillId="6" borderId="0" numFmtId="160" xfId="0" applyNumberFormat="1" applyFont="1" applyFill="1" applyAlignment="1" applyProtection="0">
      <alignment vertical="center"/>
    </xf>
    <xf fontId="2" fillId="0" borderId="0" numFmtId="0" xfId="0" applyFont="1" applyAlignment="1" applyProtection="0">
      <alignment horizontal="right" vertical="center"/>
    </xf>
    <xf fontId="2" fillId="7" borderId="0" numFmtId="0" xfId="0" applyFont="1" applyFill="1" applyAlignment="1" applyProtection="0">
      <alignment horizontal="right" vertical="center"/>
    </xf>
    <xf fontId="2" fillId="0" borderId="0" numFmtId="0" xfId="0" applyFont="1" applyProtection="0"/>
    <xf fontId="2" fillId="8" borderId="0" numFmtId="0" xfId="0" applyFont="1" applyFill="1" applyAlignment="1" applyProtection="0">
      <alignment vertical="center"/>
    </xf>
    <xf fontId="2" fillId="8" borderId="0" numFmtId="0" xfId="0" applyFont="1" applyFill="1" applyAlignment="1" applyProtection="0">
      <alignment horizontal="right" vertical="center"/>
    </xf>
    <xf fontId="2" fillId="8" borderId="0" numFmtId="161" xfId="0" applyNumberFormat="1" applyFont="1" applyFill="1" applyAlignment="1" applyProtection="0">
      <alignment horizontal="right" vertical="center"/>
    </xf>
    <xf fontId="8" fillId="3" borderId="0" numFmtId="0" xfId="0" applyFont="1" applyFill="1" applyAlignment="1" applyProtection="0">
      <alignment vertical="center"/>
    </xf>
    <xf fontId="8" fillId="3" borderId="0" numFmtId="0" xfId="0" applyFont="1" applyFill="1" applyAlignment="1" applyProtection="0">
      <alignment horizontal="right" vertical="center"/>
    </xf>
    <xf fontId="8" fillId="3" borderId="0" numFmtId="161" xfId="0" applyNumberFormat="1" applyFont="1" applyFill="1" applyAlignment="1" applyProtection="0">
      <alignment horizontal="right" vertical="center"/>
    </xf>
    <xf fontId="9" fillId="0" borderId="0" numFmtId="0" xfId="0" applyFont="1" applyAlignment="1" applyProtection="0">
      <alignment vertical="center"/>
    </xf>
    <xf fontId="2" fillId="4" borderId="0" numFmtId="0" xfId="0" applyFont="1" applyFill="1" applyAlignment="1" applyProtection="0">
      <alignment vertical="center"/>
    </xf>
    <xf fontId="2" fillId="4" borderId="0" numFmtId="0" xfId="0" applyFont="1" applyFill="1" applyAlignment="1" applyProtection="0">
      <alignment horizontal="right" vertical="center"/>
    </xf>
    <xf fontId="2" fillId="4" borderId="0" numFmtId="161" xfId="0" applyNumberFormat="1" applyFont="1" applyFill="1" applyAlignment="1" applyProtection="0">
      <alignment horizontal="right" vertical="center"/>
    </xf>
    <xf fontId="10" fillId="0" borderId="0" numFmtId="0" xfId="0" applyFont="1" applyAlignment="1" applyProtection="0">
      <alignment vertical="center"/>
    </xf>
    <xf fontId="11" fillId="4" borderId="0" numFmtId="0" xfId="0" applyFont="1" applyFill="1" applyAlignment="1" applyProtection="0">
      <alignment vertical="center" wrapText="1"/>
    </xf>
    <xf fontId="11" fillId="4" borderId="0" numFmtId="9" xfId="0" applyNumberFormat="1" applyFont="1" applyFill="1" applyAlignment="1" applyProtection="0">
      <alignment horizontal="right" vertical="center"/>
    </xf>
    <xf fontId="11" fillId="4" borderId="0" numFmtId="0" xfId="0" applyFont="1" applyFill="1" applyAlignment="1" applyProtection="0">
      <alignment vertical="center"/>
    </xf>
    <xf fontId="11" fillId="4" borderId="0" numFmtId="0" xfId="0" applyFont="1" applyFill="1" applyAlignment="1" applyProtection="0">
      <alignment horizontal="right" vertical="center"/>
    </xf>
    <xf fontId="11" fillId="0" borderId="0" numFmtId="0" xfId="0" applyFont="1" applyAlignment="1" applyProtection="0">
      <alignment vertical="center"/>
    </xf>
    <xf fontId="2" fillId="8" borderId="0" numFmtId="0" xfId="0" applyFont="1" applyFill="1" applyAlignment="1" applyProtection="0">
      <alignment horizontal="center" vertical="center"/>
    </xf>
    <xf fontId="2" fillId="8" borderId="0" numFmtId="4" xfId="0" applyNumberFormat="1" applyFont="1" applyFill="1" applyAlignment="1" applyProtection="0">
      <alignment horizontal="right" vertical="center"/>
    </xf>
    <xf fontId="2" fillId="3" borderId="0" numFmtId="0" xfId="0" applyFont="1" applyFill="1" applyAlignment="1" applyProtection="0">
      <alignment horizontal="right" vertical="center"/>
    </xf>
    <xf fontId="2" fillId="3" borderId="0" numFmtId="0" xfId="0" applyFont="1" applyFill="1" applyAlignment="1" applyProtection="0">
      <alignment vertical="center"/>
    </xf>
    <xf fontId="2" fillId="0" borderId="0" numFmtId="161" xfId="0" applyNumberFormat="1" applyFont="1" applyAlignment="1" applyProtection="0">
      <alignment vertical="center"/>
    </xf>
    <xf fontId="12" fillId="8" borderId="0" numFmtId="161" xfId="0" applyNumberFormat="1" applyFont="1" applyFill="1" applyAlignment="1" applyProtection="0">
      <alignment horizontal="right" vertical="center"/>
    </xf>
    <xf fontId="2" fillId="9" borderId="0" numFmtId="161" xfId="0" applyNumberFormat="1" applyFont="1" applyFill="1" applyAlignment="1" applyProtection="0">
      <alignment horizontal="right" vertical="center"/>
    </xf>
    <xf fontId="13" fillId="8" borderId="0" numFmtId="0" xfId="0" applyFont="1" applyFill="1" applyAlignment="1" applyProtection="0">
      <alignment horizontal="right" vertical="center"/>
    </xf>
    <xf fontId="13" fillId="8" borderId="0" numFmtId="161" xfId="0" applyNumberFormat="1" applyFont="1" applyFill="1" applyAlignment="1" applyProtection="0">
      <alignment horizontal="right" vertical="center"/>
    </xf>
  </cellXfs>
  <cellStyles count="1">
    <cellStyle name="Default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 name="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4" Type="http://schemas.openxmlformats.org/officeDocument/2006/relationships/vmlDrawing" Target="../drawings/vmlDrawing1.vml"/><Relationship  Id="rId3" Type="http://schemas.openxmlformats.org/officeDocument/2006/relationships/comments" Target="../comments1.xml"/><Relationship  Id="rId2" Type="http://schemas.openxmlformats.org/officeDocument/2006/relationships/hyperlink" Target="https://wwwd.caf.fr/wps/portal/caffr/simulateurpa" TargetMode="External"/><Relationship  Id="rId1" Type="http://schemas.openxmlformats.org/officeDocument/2006/relationships/hyperlink" Target="https://entreprise.pole-emploi.fr/cout-salarie" TargetMode="External"/></Relationships>
</file>

<file path=xl/worksheets/_rels/sheet2.xml.rels><?xml version="1.0" encoding="UTF-8" standalone="yes"?><Relationships xmlns="http://schemas.openxmlformats.org/package/2006/relationships"><Relationship  Id="rId2" Type="http://schemas.openxmlformats.org/officeDocument/2006/relationships/hyperlink" Target="https://entreprise.pole-emploi.fr/cout-salarie" TargetMode="External"/><Relationship  Id="rId1" Type="http://schemas.openxmlformats.org/officeDocument/2006/relationships/hyperlink" Target="https://wwwd.caf.fr/wps/portal/caffr/simulateurp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A22" zoomScale="100" workbookViewId="0">
      <selection activeCell="A1" activeCellId="0" sqref="A1"/>
    </sheetView>
  </sheetViews>
  <sheetFormatPr defaultRowHeight="14.25"/>
  <cols>
    <col customWidth="1" min="1" max="1" width="21.00390625"/>
    <col customWidth="1" min="2" max="2" width="11.50390625"/>
    <col customWidth="1" min="3" max="8" width="14.875"/>
    <col customWidth="1" min="9" max="9" width="2.2833999999999999"/>
    <col customWidth="1" min="10" max="1124" width="11.7698"/>
  </cols>
  <sheetData>
    <row r="1" ht="32.25" customHeight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 ht="15.75" customHeight="1">
      <c r="A2" s="4" t="s">
        <v>1</v>
      </c>
      <c r="I2" s="3"/>
    </row>
    <row r="3" ht="15.75" customHeight="1">
      <c r="A3" s="4" t="s">
        <v>2</v>
      </c>
      <c r="B3" s="5"/>
      <c r="C3" s="5"/>
      <c r="D3" s="5"/>
      <c r="E3" s="6" t="s">
        <v>3</v>
      </c>
      <c r="I3" s="3"/>
    </row>
    <row r="4" ht="15.75" customHeight="1">
      <c r="A4" s="3" t="s">
        <v>4</v>
      </c>
      <c r="I4" s="3"/>
    </row>
    <row r="5" ht="15.75" customHeight="1">
      <c r="A5" s="4" t="s">
        <v>5</v>
      </c>
      <c r="B5" s="5"/>
      <c r="C5" s="5"/>
      <c r="D5" s="7" t="s">
        <v>6</v>
      </c>
      <c r="I5" s="3"/>
    </row>
    <row r="6" ht="15.75" customHeight="1">
      <c r="A6" s="3" t="s">
        <v>7</v>
      </c>
      <c r="I6" s="3"/>
    </row>
    <row r="7" ht="15.75" customHeight="1">
      <c r="A7" s="3" t="s">
        <v>8</v>
      </c>
      <c r="I7" s="3"/>
    </row>
    <row r="8" ht="15.75" customHeight="1">
      <c r="A8" s="3" t="s">
        <v>9</v>
      </c>
      <c r="I8" s="3"/>
    </row>
    <row r="9" ht="15.75" customHeight="1">
      <c r="A9" s="4" t="s">
        <v>10</v>
      </c>
      <c r="I9" s="3"/>
    </row>
    <row r="10" ht="15.75" customHeight="1">
      <c r="A10" s="8" t="s">
        <v>11</v>
      </c>
      <c r="I10" s="3"/>
    </row>
    <row r="11" ht="27" customHeight="1">
      <c r="A11" s="8" t="s">
        <v>12</v>
      </c>
      <c r="I11" s="3"/>
    </row>
    <row r="12" ht="15.75" customHeight="1">
      <c r="A12" s="3"/>
      <c r="B12" s="5"/>
      <c r="C12" s="5"/>
      <c r="D12" s="5"/>
      <c r="E12" s="5"/>
      <c r="F12" s="3"/>
      <c r="G12" s="3"/>
      <c r="H12" s="3"/>
      <c r="I12" s="3"/>
    </row>
    <row r="13" ht="199.5">
      <c r="A13" s="3"/>
      <c r="B13" s="9" t="s">
        <v>13</v>
      </c>
      <c r="C13" s="9" t="s">
        <v>14</v>
      </c>
      <c r="D13" s="9" t="s">
        <v>15</v>
      </c>
      <c r="E13" s="9" t="s">
        <v>16</v>
      </c>
      <c r="F13" s="10" t="s">
        <v>17</v>
      </c>
      <c r="G13" s="9"/>
      <c r="H13" s="9" t="s">
        <v>18</v>
      </c>
      <c r="I13" s="3"/>
      <c r="J13" s="3"/>
    </row>
    <row r="14" ht="42.75" customHeight="1">
      <c r="A14" s="8" t="s">
        <v>19</v>
      </c>
      <c r="B14" s="11">
        <f>B16+B18+B26</f>
        <v>1808</v>
      </c>
      <c r="C14" s="11">
        <f>C16+C18+C26</f>
        <v>1132</v>
      </c>
      <c r="D14" s="12">
        <f>D16+D18+D26</f>
        <v>1866</v>
      </c>
      <c r="E14" s="11">
        <f>E16+E18+E26</f>
        <v>2604</v>
      </c>
      <c r="F14" s="11">
        <f>F16+F18+F26</f>
        <v>0</v>
      </c>
      <c r="G14" s="11"/>
      <c r="H14" s="11">
        <f>H16+H18+H26</f>
        <v>955</v>
      </c>
      <c r="I14" s="3"/>
      <c r="J14" s="3"/>
    </row>
    <row r="15" ht="7.5" customHeight="1">
      <c r="A15" s="3"/>
      <c r="B15" s="13"/>
      <c r="C15" s="13"/>
      <c r="D15" s="13"/>
      <c r="E15" s="13"/>
      <c r="F15" s="13"/>
      <c r="G15" s="13"/>
      <c r="H15" s="13"/>
      <c r="I15" s="3"/>
      <c r="J15" s="3"/>
    </row>
    <row r="16" ht="29.949999999999999" customHeight="1">
      <c r="A16" s="3" t="s">
        <v>20</v>
      </c>
      <c r="B16" s="14">
        <v>231</v>
      </c>
      <c r="C16" s="14">
        <v>352</v>
      </c>
      <c r="D16" s="14">
        <v>0</v>
      </c>
      <c r="E16" s="14">
        <v>0</v>
      </c>
      <c r="F16" s="14"/>
      <c r="G16" s="14"/>
      <c r="H16" s="14">
        <v>310</v>
      </c>
      <c r="I16" s="3"/>
      <c r="J16" s="3"/>
    </row>
    <row r="17" ht="7.5" customHeight="1">
      <c r="A17" s="3"/>
      <c r="B17" s="13"/>
      <c r="C17" s="13"/>
      <c r="D17" s="13"/>
      <c r="E17" s="13"/>
      <c r="F17" s="13"/>
      <c r="G17" s="13"/>
      <c r="H17" s="13"/>
      <c r="I17" s="3"/>
      <c r="J17" s="3"/>
    </row>
    <row r="18" ht="29.949999999999999" customHeight="1">
      <c r="A18" s="3" t="s">
        <v>21</v>
      </c>
      <c r="B18" s="15">
        <v>1377</v>
      </c>
      <c r="C18" s="15">
        <v>580</v>
      </c>
      <c r="D18" s="16">
        <v>1566</v>
      </c>
      <c r="E18" s="15">
        <v>2304</v>
      </c>
      <c r="F18" s="15"/>
      <c r="G18" s="15"/>
      <c r="H18" s="15">
        <v>645</v>
      </c>
      <c r="I18" s="3"/>
      <c r="J18" s="3"/>
    </row>
    <row r="19" ht="7.5" customHeight="1">
      <c r="A19" s="3"/>
      <c r="B19" s="13"/>
      <c r="C19" s="13"/>
      <c r="D19" s="17"/>
      <c r="E19" s="13"/>
      <c r="F19" s="13"/>
      <c r="G19" s="13"/>
      <c r="H19" s="13"/>
      <c r="I19" s="3"/>
      <c r="J19" s="3"/>
    </row>
    <row r="20" ht="29.949999999999999" customHeight="1">
      <c r="A20" s="3" t="s">
        <v>22</v>
      </c>
      <c r="B20" s="15">
        <v>1377</v>
      </c>
      <c r="C20" s="15">
        <v>580</v>
      </c>
      <c r="D20" s="16">
        <v>1587</v>
      </c>
      <c r="E20" s="15">
        <v>2500</v>
      </c>
      <c r="F20" s="15"/>
      <c r="G20" s="15"/>
      <c r="H20" s="15">
        <v>645</v>
      </c>
      <c r="I20" s="3"/>
      <c r="J20" s="3"/>
    </row>
    <row r="21" ht="7.5" customHeight="1">
      <c r="A21" s="3"/>
      <c r="B21" s="13"/>
      <c r="C21" s="13"/>
      <c r="D21" s="17"/>
      <c r="E21" s="13"/>
      <c r="F21" s="13"/>
      <c r="G21" s="13"/>
      <c r="H21" s="13"/>
      <c r="I21" s="3"/>
      <c r="J21" s="3"/>
    </row>
    <row r="22" ht="29.949999999999999" customHeight="1">
      <c r="A22" s="3" t="s">
        <v>23</v>
      </c>
      <c r="B22" s="15">
        <v>1766.9200000000001</v>
      </c>
      <c r="C22" s="15">
        <v>760</v>
      </c>
      <c r="D22" s="16">
        <v>2033</v>
      </c>
      <c r="E22" s="15">
        <v>3186</v>
      </c>
      <c r="F22" s="15">
        <v>2033</v>
      </c>
      <c r="G22" s="15"/>
      <c r="H22" s="15">
        <v>843</v>
      </c>
      <c r="I22" s="3"/>
      <c r="J22" s="3"/>
    </row>
    <row r="23" ht="7.5" customHeight="1">
      <c r="A23" s="3"/>
      <c r="B23" s="13"/>
      <c r="C23" s="13"/>
      <c r="D23" s="17"/>
      <c r="E23" s="13"/>
      <c r="F23" s="13"/>
      <c r="G23" s="13"/>
      <c r="H23" s="13"/>
      <c r="I23" s="3"/>
      <c r="J23" s="3"/>
    </row>
    <row r="24" ht="29.949999999999999" customHeight="1">
      <c r="A24" s="3" t="s">
        <v>24</v>
      </c>
      <c r="B24" s="15">
        <v>1844</v>
      </c>
      <c r="C24" s="15">
        <v>805</v>
      </c>
      <c r="D24" s="16">
        <v>2345</v>
      </c>
      <c r="E24" s="15">
        <v>4320</v>
      </c>
      <c r="F24" s="15"/>
      <c r="G24" s="15"/>
      <c r="H24" s="15">
        <v>888</v>
      </c>
      <c r="I24" s="3"/>
      <c r="J24" s="3"/>
    </row>
    <row r="25" ht="7.5" customHeight="1">
      <c r="A25" s="3"/>
      <c r="B25" s="13"/>
      <c r="C25" s="13"/>
      <c r="D25" s="13"/>
      <c r="E25" s="13"/>
      <c r="F25" s="13"/>
      <c r="G25" s="13"/>
      <c r="H25" s="13"/>
      <c r="I25" s="3"/>
      <c r="J25" s="3"/>
    </row>
    <row r="26" ht="29.949999999999999" customHeight="1">
      <c r="A26" s="3" t="s">
        <v>25</v>
      </c>
      <c r="B26" s="18">
        <v>200</v>
      </c>
      <c r="C26" s="18">
        <v>200</v>
      </c>
      <c r="D26" s="18">
        <v>300</v>
      </c>
      <c r="E26" s="18">
        <v>300</v>
      </c>
      <c r="F26" s="18"/>
      <c r="G26" s="18"/>
      <c r="H26" s="18">
        <v>0</v>
      </c>
      <c r="I26" s="3"/>
      <c r="J26" s="3"/>
    </row>
    <row r="27" ht="7.5" customHeight="1">
      <c r="A27" s="3"/>
      <c r="B27" s="13"/>
      <c r="C27" s="13"/>
      <c r="D27" s="13"/>
      <c r="E27" s="13"/>
      <c r="F27" s="13"/>
      <c r="G27" s="13"/>
      <c r="H27" s="13"/>
      <c r="I27" s="3"/>
      <c r="J27" s="3"/>
    </row>
    <row r="28" ht="29.949999999999999" customHeight="1">
      <c r="A28" s="3" t="s">
        <v>26</v>
      </c>
      <c r="B28" s="11">
        <f>B24+B26</f>
        <v>2044</v>
      </c>
      <c r="C28" s="11">
        <f>C24+C26</f>
        <v>1005</v>
      </c>
      <c r="D28" s="11">
        <f>D24+D26</f>
        <v>2645</v>
      </c>
      <c r="E28" s="11">
        <f>E24+E26</f>
        <v>4620</v>
      </c>
      <c r="F28" s="11">
        <f>F24+F26</f>
        <v>0</v>
      </c>
      <c r="G28" s="11"/>
      <c r="H28" s="11">
        <f>H24+H26</f>
        <v>888</v>
      </c>
      <c r="I28" s="3"/>
      <c r="J28" s="3"/>
    </row>
    <row r="29" ht="7.5" customHeight="1">
      <c r="A29" s="3"/>
      <c r="B29" s="13"/>
      <c r="C29" s="13"/>
      <c r="D29" s="13"/>
      <c r="E29" s="13"/>
      <c r="F29" s="13"/>
      <c r="G29" s="13"/>
      <c r="H29" s="13"/>
      <c r="I29" s="3"/>
      <c r="J29" s="3"/>
    </row>
    <row r="30" ht="66.75" customHeight="1">
      <c r="A30" s="8" t="s">
        <v>27</v>
      </c>
      <c r="B30" s="19">
        <v>0</v>
      </c>
      <c r="C30" s="19">
        <v>0</v>
      </c>
      <c r="D30" s="19">
        <v>1</v>
      </c>
      <c r="E30" s="19">
        <v>0.5</v>
      </c>
      <c r="F30" s="19"/>
      <c r="G30" s="20"/>
      <c r="H30" s="20"/>
      <c r="I30" s="3"/>
      <c r="J30" s="3"/>
    </row>
    <row r="31" ht="7.5" customHeight="1">
      <c r="A31" s="3"/>
      <c r="B31" s="13"/>
      <c r="C31" s="13"/>
      <c r="D31" s="13"/>
      <c r="E31" s="13"/>
      <c r="F31" s="13"/>
      <c r="G31" s="13"/>
      <c r="H31" s="13"/>
      <c r="I31" s="3"/>
      <c r="J31" s="3"/>
    </row>
    <row r="32" ht="29.949999999999999" customHeight="1">
      <c r="A32" s="3" t="s">
        <v>28</v>
      </c>
      <c r="B32" s="11">
        <f>B35*12%</f>
        <v>0</v>
      </c>
      <c r="C32" s="11">
        <f>C35*12%</f>
        <v>0</v>
      </c>
      <c r="D32" s="11">
        <f>D35*12%</f>
        <v>360.68181818181813</v>
      </c>
      <c r="E32" s="11">
        <f>E35*12%</f>
        <v>315</v>
      </c>
      <c r="F32" s="11">
        <f>F35*12%</f>
        <v>0</v>
      </c>
      <c r="G32" s="11"/>
      <c r="H32" s="11">
        <f>H35*12%</f>
        <v>0</v>
      </c>
      <c r="I32" s="3"/>
      <c r="J32" s="3"/>
    </row>
    <row r="33" ht="29.949999999999999" customHeight="1">
      <c r="A33" s="3" t="s">
        <v>29</v>
      </c>
      <c r="B33" s="11">
        <f>B36*11.5%</f>
        <v>265.60451977401129</v>
      </c>
      <c r="C33" s="11">
        <f>C36*11.5%</f>
        <v>130.59322033898306</v>
      </c>
      <c r="D33" s="11">
        <f>D36*11.5%</f>
        <v>0</v>
      </c>
      <c r="E33" s="11">
        <f>E36*11.5%</f>
        <v>300.16949152542378</v>
      </c>
      <c r="F33" s="11">
        <f>F36*11.5%</f>
        <v>0</v>
      </c>
      <c r="G33" s="11"/>
      <c r="H33" s="11">
        <f>H36*11.5%</f>
        <v>115.38983050847457</v>
      </c>
      <c r="I33" s="3"/>
      <c r="J33" s="3"/>
    </row>
    <row r="34" ht="7.5" customHeight="1">
      <c r="A34" s="3"/>
      <c r="B34" s="13"/>
      <c r="C34" s="13"/>
      <c r="D34" s="13"/>
      <c r="E34" s="13"/>
      <c r="F34" s="13"/>
      <c r="G34" s="13"/>
      <c r="H34" s="13"/>
      <c r="I34" s="3"/>
      <c r="J34" s="3"/>
    </row>
    <row r="35" ht="29.949999999999999" customHeight="1">
      <c r="A35" s="3" t="s">
        <v>30</v>
      </c>
      <c r="B35" s="11">
        <f>B28*B30/((100-12)/100)</f>
        <v>0</v>
      </c>
      <c r="C35" s="11">
        <f>C28*C30/((100-12)/100)</f>
        <v>0</v>
      </c>
      <c r="D35" s="11">
        <f>D28*D30/((100-12)/100)</f>
        <v>3005.681818181818</v>
      </c>
      <c r="E35" s="11">
        <f>E28*E30/((100-12)/100)</f>
        <v>2625</v>
      </c>
      <c r="F35" s="11">
        <f>F28*F30/((100-12)/100)</f>
        <v>0</v>
      </c>
      <c r="G35" s="11"/>
      <c r="H35" s="11">
        <f>H28*H30/((100-12)/100)</f>
        <v>0</v>
      </c>
      <c r="I35" s="3"/>
      <c r="J35" s="3"/>
    </row>
    <row r="36" ht="29.949999999999999" customHeight="1">
      <c r="A36" s="3" t="s">
        <v>31</v>
      </c>
      <c r="B36" s="11">
        <f>B28*(1-B30)/((100-11.5)/100)</f>
        <v>2309.6045197740114</v>
      </c>
      <c r="C36" s="11">
        <f>C28*(1-C30)/((100-11.5)/100)</f>
        <v>1135.593220338983</v>
      </c>
      <c r="D36" s="11">
        <f>D28*(1-D30)/((100-11.5)/100)</f>
        <v>0</v>
      </c>
      <c r="E36" s="11">
        <f>E28*(1-E30)/((100-11.5)/100)</f>
        <v>2610.1694915254238</v>
      </c>
      <c r="F36" s="11">
        <f>F28*(1-F30)/((100-11.5)/100)</f>
        <v>0</v>
      </c>
      <c r="G36" s="11"/>
      <c r="H36" s="11">
        <f>H28*(1-H30)/((100-11.5)/100)</f>
        <v>1003.3898305084746</v>
      </c>
      <c r="I36" s="3"/>
      <c r="J36" s="3"/>
    </row>
    <row r="37" ht="7.5" customHeight="1">
      <c r="A37" s="3"/>
      <c r="B37" s="13"/>
      <c r="C37" s="13"/>
      <c r="D37" s="13"/>
      <c r="E37" s="13"/>
      <c r="F37" s="13"/>
      <c r="G37" s="13"/>
      <c r="H37" s="13"/>
      <c r="I37" s="3"/>
      <c r="J37" s="3"/>
    </row>
    <row r="38" ht="29.949999999999999" customHeight="1">
      <c r="A38" s="3" t="s">
        <v>32</v>
      </c>
      <c r="B38" s="11">
        <f>(B36*1.2)+B35</f>
        <v>2771.5254237288136</v>
      </c>
      <c r="C38" s="11">
        <f>(C36*1.2)+C35</f>
        <v>1362.7118644067796</v>
      </c>
      <c r="D38" s="11">
        <f>(D36*1.2)+D35</f>
        <v>3005.681818181818</v>
      </c>
      <c r="E38" s="11">
        <f>(E36*1.2)+E35</f>
        <v>5757.203389830509</v>
      </c>
      <c r="F38" s="11">
        <f>(F36*1.2)+F35</f>
        <v>0</v>
      </c>
      <c r="G38" s="11"/>
      <c r="H38" s="11">
        <f>(H36*1.2)+H35</f>
        <v>1204.0677966101694</v>
      </c>
      <c r="I38" s="3"/>
      <c r="J38" s="3"/>
    </row>
    <row r="39" ht="7.5" customHeight="1">
      <c r="A39" s="3"/>
      <c r="B39" s="13"/>
      <c r="C39" s="13"/>
      <c r="D39" s="13"/>
      <c r="E39" s="13"/>
      <c r="F39" s="13"/>
      <c r="G39" s="13"/>
      <c r="H39" s="13"/>
      <c r="I39" s="3"/>
      <c r="J39" s="3"/>
    </row>
    <row r="40" ht="29.949999999999999" customHeight="1">
      <c r="A40" s="3" t="s">
        <v>33</v>
      </c>
      <c r="B40" s="11">
        <f>B38*12</f>
        <v>33258.305084745763</v>
      </c>
      <c r="C40" s="11">
        <f>C38*12</f>
        <v>16352.542372881355</v>
      </c>
      <c r="D40" s="11">
        <f>D38*12</f>
        <v>36068.181818181816</v>
      </c>
      <c r="E40" s="11">
        <f>E38*12</f>
        <v>69086.440677966108</v>
      </c>
      <c r="F40" s="11">
        <f>F38*12</f>
        <v>0</v>
      </c>
      <c r="G40" s="11"/>
      <c r="H40" s="11">
        <f>H38*12</f>
        <v>14448.813559322032</v>
      </c>
      <c r="I40" s="3"/>
      <c r="J40" s="3"/>
    </row>
    <row r="41" ht="7.5" customHeight="1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</row>
  </sheetData>
  <mergeCells count="11">
    <mergeCell ref="A1:H1"/>
    <mergeCell ref="A2:H2"/>
    <mergeCell ref="E3:H3"/>
    <mergeCell ref="A4:H4"/>
    <mergeCell ref="D5:H5"/>
    <mergeCell ref="A6:H6"/>
    <mergeCell ref="A7:H7"/>
    <mergeCell ref="A8:H8"/>
    <mergeCell ref="A9:H9"/>
    <mergeCell ref="A10:H10"/>
    <mergeCell ref="A11:H11"/>
  </mergeCells>
  <hyperlinks>
    <hyperlink r:id="rId1" ref="E3"/>
    <hyperlink r:id="rId2" ref="D5"/>
  </hyperlinks>
  <printOptions headings="0" gridLines="0"/>
  <pageMargins left="0.74805600000000005" right="0.74805600000000005" top="0.98388900000000012" bottom="0.98388900000000012" header="1.2791699999999997" footer="1.2791699999999997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00" workbookViewId="0">
      <selection activeCell="A1" activeCellId="0" sqref="A1"/>
    </sheetView>
  </sheetViews>
  <sheetFormatPr defaultRowHeight="14.25"/>
  <cols>
    <col customWidth="1" min="1" max="1" width="15.0822"/>
    <col customWidth="1" hidden="1" min="2" max="22" width="0"/>
    <col customWidth="1" min="23" max="31" width="6.375"/>
    <col customWidth="1" hidden="1" min="32" max="39" width="0"/>
    <col customWidth="1" min="40" max="40" width="1.7934000000000001"/>
    <col customWidth="1" min="41" max="41" width="40.689599999999999"/>
    <col customWidth="1" min="42" max="42" width="2.6558000000000002"/>
    <col customWidth="1" min="43" max="1124" width="11.7698"/>
  </cols>
  <sheetData>
    <row r="1" ht="15.75" customHeight="1">
      <c r="A1" s="3" t="s">
        <v>34</v>
      </c>
      <c r="B1" s="21"/>
      <c r="C1" s="21"/>
      <c r="D1" s="21"/>
      <c r="E1" s="21"/>
      <c r="F1" s="21"/>
      <c r="G1" s="21"/>
      <c r="H1" s="21"/>
      <c r="I1" s="22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3"/>
      <c r="AM1" s="3"/>
      <c r="AN1" s="3"/>
      <c r="AO1" s="3"/>
      <c r="AP1" s="3"/>
    </row>
    <row r="2" ht="15.75" customHeight="1">
      <c r="A2" s="3"/>
      <c r="B2" s="21"/>
      <c r="C2" s="21"/>
      <c r="D2" s="21"/>
      <c r="E2" s="21"/>
      <c r="F2" s="21"/>
      <c r="G2" s="21"/>
      <c r="H2" s="21"/>
      <c r="I2" s="22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3"/>
      <c r="AM2" s="3"/>
      <c r="AN2" s="3"/>
      <c r="AO2" s="3"/>
      <c r="AP2" s="3"/>
    </row>
    <row r="3" ht="15.75" customHeight="1">
      <c r="A3" s="3" t="s">
        <v>35</v>
      </c>
      <c r="B3" s="21"/>
      <c r="C3" s="21"/>
      <c r="D3" s="21"/>
      <c r="E3" s="21"/>
      <c r="F3" s="21"/>
      <c r="G3" s="21"/>
      <c r="H3" s="21"/>
      <c r="I3" s="22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3"/>
      <c r="AM3" s="3"/>
      <c r="AN3" s="3"/>
      <c r="AO3" s="3"/>
      <c r="AP3" s="3"/>
    </row>
    <row r="4" ht="15.75" customHeight="1">
      <c r="A4" s="3" t="s">
        <v>36</v>
      </c>
      <c r="B4" s="21"/>
      <c r="C4" s="21"/>
      <c r="D4" s="21"/>
      <c r="E4" s="21"/>
      <c r="F4" s="21"/>
      <c r="G4" s="21"/>
      <c r="H4" s="21"/>
      <c r="I4" s="22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3"/>
      <c r="AM4" s="3"/>
      <c r="AN4" s="3"/>
      <c r="AO4" s="3"/>
      <c r="AP4" s="3"/>
    </row>
    <row r="5" ht="15.75" customHeight="1">
      <c r="A5" s="3" t="s">
        <v>37</v>
      </c>
      <c r="B5" s="21"/>
      <c r="C5" s="21"/>
      <c r="D5" s="21"/>
      <c r="E5" s="21"/>
      <c r="F5" s="21"/>
      <c r="G5" s="21"/>
      <c r="H5" s="21"/>
      <c r="I5" s="22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3"/>
      <c r="AM5" s="3"/>
      <c r="AN5" s="3"/>
      <c r="AO5" s="3"/>
      <c r="AP5" s="3"/>
    </row>
    <row r="6" ht="15.75" customHeight="1">
      <c r="A6" s="3" t="s">
        <v>38</v>
      </c>
      <c r="B6" s="21"/>
      <c r="C6" s="21"/>
      <c r="D6" s="21"/>
      <c r="E6" s="21"/>
      <c r="F6" s="21"/>
      <c r="G6" s="21"/>
      <c r="H6" s="21"/>
      <c r="I6" s="22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3"/>
      <c r="AM6" s="3"/>
      <c r="AN6" s="3"/>
      <c r="AO6" s="3"/>
      <c r="AP6" s="3"/>
    </row>
    <row r="7" ht="15.75" customHeight="1">
      <c r="A7" s="3" t="s">
        <v>39</v>
      </c>
      <c r="B7" s="21"/>
      <c r="C7" s="21"/>
      <c r="D7" s="21"/>
      <c r="E7" s="21"/>
      <c r="F7" s="21"/>
      <c r="G7" s="21"/>
      <c r="H7" s="21"/>
      <c r="I7" s="22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3"/>
      <c r="AM7" s="3"/>
      <c r="AN7" s="3"/>
      <c r="AO7" s="3"/>
      <c r="AP7" s="3"/>
    </row>
    <row r="8" ht="15.75" customHeight="1">
      <c r="A8" s="3" t="s">
        <v>40</v>
      </c>
      <c r="B8" s="21"/>
      <c r="C8" s="21"/>
      <c r="D8" s="21"/>
      <c r="E8" s="21"/>
      <c r="F8" s="21"/>
      <c r="G8" s="21"/>
      <c r="H8" s="21"/>
      <c r="I8" s="22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3"/>
      <c r="AM8" s="3"/>
      <c r="AN8" s="3"/>
      <c r="AO8" s="3"/>
      <c r="AP8" s="3"/>
    </row>
    <row r="9" ht="15.75" customHeight="1">
      <c r="A9" s="3" t="s">
        <v>41</v>
      </c>
      <c r="B9" s="21"/>
      <c r="C9" s="21"/>
      <c r="D9" s="21"/>
      <c r="E9" s="21"/>
      <c r="F9" s="21"/>
      <c r="G9" s="21"/>
      <c r="H9" s="21"/>
      <c r="I9" s="22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3"/>
      <c r="AM9" s="3"/>
      <c r="AN9" s="3"/>
      <c r="AO9" s="3"/>
      <c r="AP9" s="3"/>
    </row>
    <row r="10" ht="15.75" customHeight="1">
      <c r="A10" s="3" t="s">
        <v>42</v>
      </c>
      <c r="B10" s="21"/>
      <c r="C10" s="21"/>
      <c r="D10" s="21"/>
      <c r="E10" s="21"/>
      <c r="F10" s="21"/>
      <c r="G10" s="21"/>
      <c r="H10" s="21"/>
      <c r="I10" s="22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3"/>
      <c r="AM10" s="3"/>
      <c r="AN10" s="3"/>
      <c r="AO10" s="3"/>
      <c r="AP10" s="3"/>
    </row>
    <row r="11" ht="15.75" customHeight="1">
      <c r="A11" s="3" t="s">
        <v>43</v>
      </c>
      <c r="B11" s="21"/>
      <c r="C11" s="21"/>
      <c r="D11" s="21"/>
      <c r="E11" s="21"/>
      <c r="F11" s="21"/>
      <c r="G11" s="21"/>
      <c r="H11" s="21"/>
      <c r="I11" s="22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3"/>
      <c r="AM11" s="3"/>
      <c r="AN11" s="3"/>
      <c r="AO11" s="3"/>
      <c r="AP11" s="3"/>
    </row>
    <row r="12" ht="15.75" customHeight="1">
      <c r="A12" s="3"/>
      <c r="B12" s="21"/>
      <c r="C12" s="21"/>
      <c r="D12" s="21"/>
      <c r="E12" s="21"/>
      <c r="F12" s="21"/>
      <c r="G12" s="21"/>
      <c r="H12" s="21"/>
      <c r="I12" s="22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3"/>
      <c r="AM12" s="3"/>
      <c r="AN12" s="3"/>
      <c r="AO12" s="3"/>
      <c r="AP12" s="3"/>
    </row>
    <row r="13" ht="15.75" customHeight="1">
      <c r="A13" s="3"/>
      <c r="B13" s="21"/>
      <c r="C13" s="21"/>
      <c r="D13" s="21"/>
      <c r="E13" s="21"/>
      <c r="F13" s="21"/>
      <c r="G13" s="21"/>
      <c r="H13" s="21"/>
      <c r="I13" s="22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3"/>
      <c r="AM13" s="3"/>
      <c r="AN13" s="3"/>
      <c r="AO13" s="3"/>
      <c r="AP13" s="3"/>
    </row>
    <row r="14" ht="15.75" customHeight="1">
      <c r="A14" s="24" t="s">
        <v>22</v>
      </c>
      <c r="B14" s="25">
        <v>400</v>
      </c>
      <c r="C14" s="25">
        <v>425</v>
      </c>
      <c r="D14" s="25">
        <v>450</v>
      </c>
      <c r="E14" s="25">
        <v>465</v>
      </c>
      <c r="F14" s="25">
        <v>475</v>
      </c>
      <c r="G14" s="25">
        <v>480</v>
      </c>
      <c r="H14" s="25">
        <v>485</v>
      </c>
      <c r="I14" s="25">
        <v>490</v>
      </c>
      <c r="J14" s="25">
        <v>495</v>
      </c>
      <c r="K14" s="25">
        <v>500</v>
      </c>
      <c r="L14" s="25">
        <v>505</v>
      </c>
      <c r="M14" s="25">
        <v>510</v>
      </c>
      <c r="N14" s="25">
        <v>515</v>
      </c>
      <c r="O14" s="25">
        <v>520</v>
      </c>
      <c r="P14" s="25">
        <v>525</v>
      </c>
      <c r="Q14" s="25">
        <v>530</v>
      </c>
      <c r="R14" s="25">
        <v>535</v>
      </c>
      <c r="S14" s="25">
        <v>540</v>
      </c>
      <c r="T14" s="25">
        <v>545</v>
      </c>
      <c r="U14" s="25">
        <v>550</v>
      </c>
      <c r="V14" s="25">
        <v>555</v>
      </c>
      <c r="W14" s="25">
        <v>560</v>
      </c>
      <c r="X14" s="25">
        <v>565</v>
      </c>
      <c r="Y14" s="26">
        <v>570</v>
      </c>
      <c r="Z14" s="26">
        <v>575</v>
      </c>
      <c r="AA14" s="26">
        <v>580</v>
      </c>
      <c r="AB14" s="26">
        <v>585</v>
      </c>
      <c r="AC14" s="26">
        <v>590</v>
      </c>
      <c r="AD14" s="26">
        <v>595</v>
      </c>
      <c r="AE14" s="26">
        <v>600</v>
      </c>
      <c r="AF14" s="26">
        <v>605</v>
      </c>
      <c r="AG14" s="26">
        <v>610</v>
      </c>
      <c r="AH14" s="26">
        <v>625</v>
      </c>
      <c r="AI14" s="26">
        <v>650</v>
      </c>
      <c r="AJ14" s="26">
        <v>675</v>
      </c>
      <c r="AK14" s="26">
        <v>700</v>
      </c>
      <c r="AL14" s="26">
        <v>800</v>
      </c>
      <c r="AM14" s="26">
        <v>1000</v>
      </c>
      <c r="AN14" s="3"/>
      <c r="AO14" s="3" t="s">
        <v>44</v>
      </c>
      <c r="AP14" s="3"/>
    </row>
    <row r="15" ht="15.75" customHeight="1">
      <c r="A15" s="27" t="s">
        <v>45</v>
      </c>
      <c r="B15" s="27"/>
      <c r="C15" s="27"/>
      <c r="D15" s="28"/>
      <c r="E15" s="28"/>
      <c r="F15" s="28"/>
      <c r="G15" s="28"/>
      <c r="H15" s="28">
        <v>294</v>
      </c>
      <c r="I15" s="28">
        <v>297</v>
      </c>
      <c r="J15" s="28">
        <v>300</v>
      </c>
      <c r="K15" s="28">
        <v>303</v>
      </c>
      <c r="L15" s="28">
        <v>306</v>
      </c>
      <c r="M15" s="28">
        <v>309</v>
      </c>
      <c r="N15" s="28">
        <v>312</v>
      </c>
      <c r="O15" s="28">
        <v>315</v>
      </c>
      <c r="P15" s="28">
        <v>318</v>
      </c>
      <c r="Q15" s="28">
        <v>321</v>
      </c>
      <c r="R15" s="28">
        <v>324</v>
      </c>
      <c r="S15" s="28">
        <v>327</v>
      </c>
      <c r="T15" s="28">
        <v>330</v>
      </c>
      <c r="U15" s="28">
        <v>333</v>
      </c>
      <c r="V15" s="28">
        <v>336</v>
      </c>
      <c r="W15" s="28">
        <v>339</v>
      </c>
      <c r="X15" s="28">
        <v>342</v>
      </c>
      <c r="Y15" s="29">
        <v>345</v>
      </c>
      <c r="Z15" s="29">
        <v>349</v>
      </c>
      <c r="AA15" s="29">
        <v>352</v>
      </c>
      <c r="AB15" s="29">
        <v>355</v>
      </c>
      <c r="AC15" s="29">
        <v>354</v>
      </c>
      <c r="AD15" s="29">
        <v>352</v>
      </c>
      <c r="AE15" s="29">
        <v>350</v>
      </c>
      <c r="AF15" s="29"/>
      <c r="AG15" s="29"/>
      <c r="AH15" s="29"/>
      <c r="AI15" s="29"/>
      <c r="AJ15" s="29"/>
      <c r="AK15" s="29"/>
      <c r="AL15" s="29">
        <v>309</v>
      </c>
      <c r="AM15" s="29">
        <v>282</v>
      </c>
      <c r="AN15" s="3"/>
      <c r="AO15" s="30" t="s">
        <v>46</v>
      </c>
      <c r="AP15" s="3"/>
    </row>
    <row r="16" ht="15.75" customHeight="1">
      <c r="A16" s="24" t="s">
        <v>47</v>
      </c>
      <c r="B16" s="25">
        <f>B14+B15</f>
        <v>400</v>
      </c>
      <c r="C16" s="25">
        <f>C14+C15</f>
        <v>425</v>
      </c>
      <c r="D16" s="25">
        <f>D14+D15</f>
        <v>450</v>
      </c>
      <c r="E16" s="25">
        <f>E14+E15</f>
        <v>465</v>
      </c>
      <c r="F16" s="25">
        <f>F14+F15</f>
        <v>475</v>
      </c>
      <c r="G16" s="25">
        <f>G14+G15</f>
        <v>480</v>
      </c>
      <c r="H16" s="25">
        <f>H14+H15</f>
        <v>779</v>
      </c>
      <c r="I16" s="25">
        <f>I14+I15</f>
        <v>787</v>
      </c>
      <c r="J16" s="25">
        <f>J14+J15</f>
        <v>795</v>
      </c>
      <c r="K16" s="25">
        <f>K14+K15</f>
        <v>803</v>
      </c>
      <c r="L16" s="25">
        <f>L14+L15</f>
        <v>811</v>
      </c>
      <c r="M16" s="25">
        <f>M14+M15</f>
        <v>819</v>
      </c>
      <c r="N16" s="25">
        <f>N14+N15</f>
        <v>827</v>
      </c>
      <c r="O16" s="25">
        <f>O14+O15</f>
        <v>835</v>
      </c>
      <c r="P16" s="25">
        <f>P14+P15</f>
        <v>843</v>
      </c>
      <c r="Q16" s="25">
        <f>Q14+Q15</f>
        <v>851</v>
      </c>
      <c r="R16" s="25">
        <f>R14+R15</f>
        <v>859</v>
      </c>
      <c r="S16" s="25">
        <f>S14+S15</f>
        <v>867</v>
      </c>
      <c r="T16" s="25">
        <f>T14+T15</f>
        <v>875</v>
      </c>
      <c r="U16" s="25">
        <f>U14+U15</f>
        <v>883</v>
      </c>
      <c r="V16" s="25">
        <f>V14+V15</f>
        <v>891</v>
      </c>
      <c r="W16" s="25">
        <f>W14+W15</f>
        <v>899</v>
      </c>
      <c r="X16" s="25">
        <f>X14+X15</f>
        <v>907</v>
      </c>
      <c r="Y16" s="26">
        <f>Y15+Y14</f>
        <v>915</v>
      </c>
      <c r="Z16" s="26">
        <f>Z15+Z14</f>
        <v>924</v>
      </c>
      <c r="AA16" s="26">
        <f>AA15+AA14</f>
        <v>932</v>
      </c>
      <c r="AB16" s="26">
        <f>AB15+AB14</f>
        <v>940</v>
      </c>
      <c r="AC16" s="26">
        <f>AC15+AC14</f>
        <v>944</v>
      </c>
      <c r="AD16" s="26">
        <f>AD15+AD14</f>
        <v>947</v>
      </c>
      <c r="AE16" s="26">
        <f>AE15+AE14</f>
        <v>950</v>
      </c>
      <c r="AF16" s="26">
        <f>AF15+AF14</f>
        <v>605</v>
      </c>
      <c r="AG16" s="26">
        <f>AG15+AG14</f>
        <v>610</v>
      </c>
      <c r="AH16" s="26">
        <f>AH15+AH14</f>
        <v>625</v>
      </c>
      <c r="AI16" s="26">
        <f>AI15+AI14</f>
        <v>650</v>
      </c>
      <c r="AJ16" s="26">
        <f>AJ15+AJ14</f>
        <v>675</v>
      </c>
      <c r="AK16" s="26">
        <f>AK15+AK14</f>
        <v>700</v>
      </c>
      <c r="AL16" s="26">
        <f>AL15+AL14</f>
        <v>1109</v>
      </c>
      <c r="AM16" s="26">
        <f>AM15+AM14</f>
        <v>1282</v>
      </c>
      <c r="AN16" s="3"/>
      <c r="AO16" s="3" t="s">
        <v>48</v>
      </c>
      <c r="AP16" s="3"/>
    </row>
    <row r="17" ht="15.75" customHeight="1">
      <c r="A17" s="31" t="s">
        <v>49</v>
      </c>
      <c r="B17" s="31"/>
      <c r="C17" s="31"/>
      <c r="D17" s="32"/>
      <c r="E17" s="32"/>
      <c r="F17" s="32"/>
      <c r="G17" s="32"/>
      <c r="H17" s="32">
        <v>680</v>
      </c>
      <c r="I17" s="32">
        <v>686</v>
      </c>
      <c r="J17" s="32">
        <v>693</v>
      </c>
      <c r="K17" s="32">
        <v>699</v>
      </c>
      <c r="L17" s="32">
        <v>706</v>
      </c>
      <c r="M17" s="32">
        <v>712</v>
      </c>
      <c r="N17" s="32">
        <v>719</v>
      </c>
      <c r="O17" s="32">
        <v>725</v>
      </c>
      <c r="P17" s="32">
        <v>732</v>
      </c>
      <c r="Q17" s="32">
        <v>738</v>
      </c>
      <c r="R17" s="32">
        <v>745</v>
      </c>
      <c r="S17" s="32">
        <v>751</v>
      </c>
      <c r="T17" s="32">
        <v>758</v>
      </c>
      <c r="U17" s="32">
        <v>764</v>
      </c>
      <c r="V17" s="32">
        <v>771</v>
      </c>
      <c r="W17" s="32">
        <v>777</v>
      </c>
      <c r="X17" s="32">
        <v>784</v>
      </c>
      <c r="Y17" s="33">
        <v>790</v>
      </c>
      <c r="Z17" s="33">
        <v>797</v>
      </c>
      <c r="AA17" s="33">
        <v>803</v>
      </c>
      <c r="AB17" s="33">
        <v>810</v>
      </c>
      <c r="AC17" s="33">
        <v>817</v>
      </c>
      <c r="AD17" s="33">
        <v>823</v>
      </c>
      <c r="AE17" s="33">
        <v>830</v>
      </c>
      <c r="AF17" s="33"/>
      <c r="AG17" s="33"/>
      <c r="AH17" s="33"/>
      <c r="AI17" s="33"/>
      <c r="AJ17" s="33"/>
      <c r="AK17" s="33"/>
      <c r="AL17" s="33"/>
      <c r="AM17" s="33"/>
      <c r="AN17" s="3"/>
      <c r="AO17" s="34" t="s">
        <v>50</v>
      </c>
      <c r="AP17" s="3"/>
    </row>
    <row r="18" ht="24.75" customHeight="1">
      <c r="A18" s="35" t="s">
        <v>51</v>
      </c>
      <c r="B18" s="36">
        <f>(B17-B14)/B14</f>
        <v>-1</v>
      </c>
      <c r="C18" s="37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6">
        <f>(W17-W14)/W14</f>
        <v>0.38750000000000001</v>
      </c>
      <c r="X18" s="36">
        <f>(X17-X14)/X14</f>
        <v>0.38761061946902697</v>
      </c>
      <c r="Y18" s="36">
        <f>(Y17-Y14)/Y14</f>
        <v>0.38596491228070201</v>
      </c>
      <c r="Z18" s="36">
        <f>(Z17-Z14)/Z14</f>
        <v>0.38608695652173902</v>
      </c>
      <c r="AA18" s="36">
        <f>(AA17-AA14)/AA14</f>
        <v>0.38448275862068998</v>
      </c>
      <c r="AB18" s="36">
        <f>(AB17-AB14)/AB14</f>
        <v>0.38461538461538503</v>
      </c>
      <c r="AC18" s="36">
        <f>(AC17-AC14)/AC14</f>
        <v>0.384745762711864</v>
      </c>
      <c r="AD18" s="36">
        <f>(AD17-AD14)/AD14</f>
        <v>0.38319327731092401</v>
      </c>
      <c r="AE18" s="36">
        <f>(AE17-AE14)/AE14</f>
        <v>0.38333333333333303</v>
      </c>
      <c r="AF18" s="36">
        <f>(AF17-AF14)/AF14</f>
        <v>-1</v>
      </c>
      <c r="AG18" s="36">
        <f>(AG17-AG14)/AG14</f>
        <v>-1</v>
      </c>
      <c r="AH18" s="36">
        <f>(AH17-AH14)/AH14</f>
        <v>-1</v>
      </c>
      <c r="AI18" s="36">
        <f>(AI17-AI14)/AI14</f>
        <v>-1</v>
      </c>
      <c r="AJ18" s="36">
        <f>(AJ17-AJ14)/AJ14</f>
        <v>-1</v>
      </c>
      <c r="AK18" s="36">
        <f>(AK17-AK14)/AK14</f>
        <v>-1</v>
      </c>
      <c r="AL18" s="36">
        <f>(AL17-AL14)/AL14</f>
        <v>-1</v>
      </c>
      <c r="AM18" s="36">
        <f>(AM17-AM14)/AM14</f>
        <v>-1</v>
      </c>
      <c r="AN18" s="39"/>
      <c r="AO18" s="39"/>
      <c r="AP18" s="39"/>
    </row>
    <row r="19" ht="14.25">
      <c r="A19" s="24" t="s">
        <v>52</v>
      </c>
      <c r="B19" s="40" t="str">
        <f>100*B16/B17</f>
        <v/>
      </c>
      <c r="C19" s="40" t="str">
        <f>100*C16/C17</f>
        <v/>
      </c>
      <c r="D19" s="25" t="str">
        <f>100*D16/D17</f>
        <v/>
      </c>
      <c r="E19" s="25" t="str">
        <f>100*E16/E17</f>
        <v/>
      </c>
      <c r="F19" s="25" t="str">
        <f>100*F16/F17</f>
        <v/>
      </c>
      <c r="G19" s="25" t="str">
        <f>100*G16/G17</f>
        <v/>
      </c>
      <c r="H19" s="41">
        <f>100*H16/H17</f>
        <v>114.558823529412</v>
      </c>
      <c r="I19" s="41">
        <f>100*I16/I17</f>
        <v>114.723032069971</v>
      </c>
      <c r="J19" s="41">
        <f>100*J16/J17</f>
        <v>114.718614718615</v>
      </c>
      <c r="K19" s="41">
        <f>100*K16/K17</f>
        <v>114.87839771101601</v>
      </c>
      <c r="L19" s="41">
        <f>100*L16/L17</f>
        <v>114.872521246459</v>
      </c>
      <c r="M19" s="41">
        <f>100*M16/M17</f>
        <v>115.02808988763999</v>
      </c>
      <c r="N19" s="41">
        <f>100*N16/N17</f>
        <v>115.02086230876201</v>
      </c>
      <c r="O19" s="41">
        <f>100*O16/O17</f>
        <v>115.172413793103</v>
      </c>
      <c r="P19" s="41">
        <f>100*P16/P17</f>
        <v>115.16393442623</v>
      </c>
      <c r="Q19" s="41">
        <f>100*Q16/Q17</f>
        <v>115.31165311653101</v>
      </c>
      <c r="R19" s="41">
        <f>100*R16/R17</f>
        <v>115.302013422819</v>
      </c>
      <c r="S19" s="41">
        <f>100*S16/S17</f>
        <v>115.446071904128</v>
      </c>
      <c r="T19" s="41">
        <f>100*T16/T17</f>
        <v>115.43535620052801</v>
      </c>
      <c r="U19" s="41">
        <f>100*U16/U17</f>
        <v>115.575916230367</v>
      </c>
      <c r="V19" s="41">
        <f>100*V16/V17</f>
        <v>115.56420233463</v>
      </c>
      <c r="W19" s="41">
        <f>100*W16/W17</f>
        <v>115.701415701416</v>
      </c>
      <c r="X19" s="41">
        <f>100*X16/X17</f>
        <v>115.688775510204</v>
      </c>
      <c r="Y19" s="41">
        <f>100*Y16/Y17</f>
        <v>115.822784810127</v>
      </c>
      <c r="Z19" s="41">
        <f>100*Z16/Z17</f>
        <v>115.93475533249701</v>
      </c>
      <c r="AA19" s="41">
        <f>100*AA16/AA17</f>
        <v>116.064757160648</v>
      </c>
      <c r="AB19" s="41">
        <f>100*AB16/AB17</f>
        <v>116.04938271604938</v>
      </c>
      <c r="AC19" s="41">
        <f>100*AC16/AC17</f>
        <v>115.544675642595</v>
      </c>
      <c r="AD19" s="41">
        <f>100*AD16/AD17</f>
        <v>115.066828675577</v>
      </c>
      <c r="AE19" s="41">
        <f>100*AE16/AE17</f>
        <v>114.457831325301</v>
      </c>
      <c r="AF19" s="25" t="str">
        <f>100*AF16/AF17</f>
        <v/>
      </c>
      <c r="AG19" s="25" t="str">
        <f>100*AG16/AG17</f>
        <v/>
      </c>
      <c r="AH19" s="25" t="str">
        <f>100*AH16/AH17</f>
        <v/>
      </c>
      <c r="AI19" s="25" t="str">
        <f>100*AI16/AI17</f>
        <v/>
      </c>
      <c r="AJ19" s="25" t="str">
        <f>100*AJ16/AJ17</f>
        <v/>
      </c>
      <c r="AK19" s="25" t="str">
        <f>100*AK16/AK17</f>
        <v/>
      </c>
      <c r="AL19" s="25" t="str">
        <f>100*AL16/AL17</f>
        <v/>
      </c>
      <c r="AM19" s="25" t="str">
        <f>100*AM16/AM17</f>
        <v/>
      </c>
      <c r="AN19" s="3"/>
      <c r="AO19" s="3" t="s">
        <v>53</v>
      </c>
      <c r="AP19" s="3"/>
    </row>
    <row r="20" ht="15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23"/>
      <c r="AM20" s="3"/>
      <c r="AN20" s="3"/>
      <c r="AO20" s="3"/>
      <c r="AP20" s="3"/>
    </row>
    <row r="21" ht="15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23"/>
      <c r="AM21" s="3"/>
      <c r="AN21" s="3"/>
      <c r="AO21" s="3"/>
      <c r="AP21" s="3"/>
    </row>
    <row r="22" ht="15.75" hidden="1" customHeight="1">
      <c r="A22" s="3" t="s">
        <v>54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23"/>
      <c r="AM22" s="3"/>
      <c r="AN22" s="3"/>
      <c r="AO22" s="3"/>
      <c r="AP22" s="3"/>
    </row>
    <row r="23" ht="15.75" hidden="1" customHeight="1">
      <c r="A23" s="3">
        <v>189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23"/>
      <c r="AM23" s="3"/>
      <c r="AN23" s="3"/>
      <c r="AO23" s="3"/>
      <c r="AP23" s="3"/>
    </row>
    <row r="24" ht="15.75" hidden="1" customHeight="1">
      <c r="A24" s="3" t="str">
        <f t="shared" ref="A24:A25" si="0">A15</f>
        <v xml:space="preserve">Prime activité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42">
        <v>307</v>
      </c>
      <c r="R24" s="42">
        <v>305</v>
      </c>
      <c r="S24" s="42">
        <v>303</v>
      </c>
      <c r="T24" s="42">
        <v>301</v>
      </c>
      <c r="U24" s="42">
        <v>299</v>
      </c>
      <c r="V24" s="42">
        <v>297</v>
      </c>
      <c r="W24" s="42">
        <v>296</v>
      </c>
      <c r="X24" s="42">
        <v>294</v>
      </c>
      <c r="Y24" s="42">
        <v>292</v>
      </c>
      <c r="Z24" s="42">
        <v>290</v>
      </c>
      <c r="AA24" s="43">
        <v>288</v>
      </c>
      <c r="AB24" s="43">
        <v>286</v>
      </c>
      <c r="AC24" s="43">
        <v>284</v>
      </c>
      <c r="AD24" s="43"/>
      <c r="AE24" s="43"/>
      <c r="AF24" s="3"/>
      <c r="AG24" s="3"/>
      <c r="AH24" s="3"/>
      <c r="AI24" s="3"/>
      <c r="AJ24" s="3"/>
      <c r="AK24" s="3"/>
      <c r="AL24" s="23"/>
      <c r="AM24" s="3"/>
      <c r="AN24" s="3"/>
      <c r="AO24" s="3"/>
      <c r="AP24" s="3"/>
    </row>
    <row r="25" ht="15.75" hidden="1" customHeight="1">
      <c r="A25" s="3" t="str">
        <f t="shared" si="0"/>
        <v xml:space="preserve">Rémunération totale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>
        <f>Q14+Q24+$A23</f>
        <v>1026</v>
      </c>
      <c r="R25" s="3">
        <f>R14+R24+$A23</f>
        <v>1029</v>
      </c>
      <c r="S25" s="3">
        <f>S14+S24+$A23</f>
        <v>1032</v>
      </c>
      <c r="T25" s="3">
        <f>T14+T24+$A23</f>
        <v>1035</v>
      </c>
      <c r="U25" s="3">
        <f>U14+U24+$A23</f>
        <v>1038</v>
      </c>
      <c r="V25" s="3">
        <f>V14+V24+$A23</f>
        <v>1041</v>
      </c>
      <c r="W25" s="3">
        <f>W14+W24+$A23</f>
        <v>1045</v>
      </c>
      <c r="X25" s="3">
        <f>X14+X24+$A23</f>
        <v>1048</v>
      </c>
      <c r="Y25" s="44">
        <f>Y14+Y24+$A23</f>
        <v>1051</v>
      </c>
      <c r="Z25" s="44">
        <f>Z14+Z24+$A23</f>
        <v>1054</v>
      </c>
      <c r="AA25" s="44">
        <f>AA14+AA24+$A23</f>
        <v>1057</v>
      </c>
      <c r="AB25" s="44">
        <f>AB14+AB24+$A23</f>
        <v>1060</v>
      </c>
      <c r="AC25" s="44">
        <f>AC14+AC24+$A23</f>
        <v>1063</v>
      </c>
      <c r="AD25" s="3"/>
      <c r="AE25" s="3"/>
      <c r="AF25" s="3"/>
      <c r="AG25" s="3"/>
      <c r="AH25" s="3"/>
      <c r="AI25" s="3"/>
      <c r="AJ25" s="3"/>
      <c r="AK25" s="3"/>
      <c r="AL25" s="23"/>
      <c r="AM25" s="3"/>
      <c r="AN25" s="3"/>
      <c r="AO25" s="3"/>
      <c r="AP25" s="3"/>
    </row>
    <row r="26" ht="15.75" hidden="1" customHeight="1">
      <c r="A26" s="3" t="str">
        <f>A19</f>
        <v>Rendement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41">
        <f>100*Q25/Q17</f>
        <v>139.02439024390199</v>
      </c>
      <c r="R26" s="41">
        <f>100*R25/R17</f>
        <v>138.12080536912799</v>
      </c>
      <c r="S26" s="41">
        <f>100*S25/S17</f>
        <v>137.41677762982701</v>
      </c>
      <c r="T26" s="41">
        <f>100*T25/T17</f>
        <v>136.54353562005301</v>
      </c>
      <c r="U26" s="41">
        <f>100*U25/U17</f>
        <v>135.86387434554999</v>
      </c>
      <c r="V26" s="41">
        <f>100*V25/V17</f>
        <v>135.01945525291799</v>
      </c>
      <c r="W26" s="41">
        <f>100*W25/W17</f>
        <v>134.49163449163501</v>
      </c>
      <c r="X26" s="41">
        <f>100*X25/X17</f>
        <v>133.67346938775501</v>
      </c>
      <c r="Y26" s="41">
        <f>100*Y25/Y17</f>
        <v>133.03797468354401</v>
      </c>
      <c r="Z26" s="41">
        <f>100*Z25/Z17</f>
        <v>132.245922208281</v>
      </c>
      <c r="AA26" s="41">
        <f>100*AA25/AA17</f>
        <v>131.63138231631399</v>
      </c>
      <c r="AB26" s="41">
        <f>100*AB25/AB17</f>
        <v>130.864197530864</v>
      </c>
      <c r="AC26" s="41">
        <f>100*AC25/AC17</f>
        <v>130.11015911872701</v>
      </c>
      <c r="AD26" s="41"/>
      <c r="AE26" s="41"/>
      <c r="AF26" s="3"/>
      <c r="AG26" s="3"/>
      <c r="AH26" s="3"/>
      <c r="AI26" s="3"/>
      <c r="AJ26" s="3"/>
      <c r="AK26" s="3"/>
      <c r="AL26" s="23"/>
      <c r="AM26" s="3"/>
      <c r="AN26" s="3"/>
      <c r="AO26" s="3"/>
      <c r="AP26" s="3"/>
    </row>
    <row r="27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23"/>
      <c r="AM27" s="3"/>
      <c r="AN27" s="3"/>
      <c r="AO27" s="3"/>
      <c r="AP27" s="3"/>
    </row>
    <row r="28" ht="15.75" hidden="1" customHeight="1">
      <c r="A28" s="3" t="s">
        <v>55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3"/>
      <c r="AM28" s="3"/>
      <c r="AN28" s="3"/>
      <c r="AO28" s="3"/>
      <c r="AP28" s="3"/>
    </row>
    <row r="29" ht="15.75" hidden="1" customHeight="1">
      <c r="A29" s="3" t="s">
        <v>56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23"/>
      <c r="AM29" s="3"/>
      <c r="AN29" s="3"/>
      <c r="AO29" s="3"/>
      <c r="AP29" s="3"/>
    </row>
    <row r="30" ht="15.75" hidden="1" customHeight="1">
      <c r="A30" s="24" t="s">
        <v>22</v>
      </c>
      <c r="B30" s="25">
        <v>400</v>
      </c>
      <c r="C30" s="25">
        <v>425</v>
      </c>
      <c r="D30" s="25">
        <v>450</v>
      </c>
      <c r="E30" s="25">
        <v>465</v>
      </c>
      <c r="F30" s="25">
        <v>475</v>
      </c>
      <c r="G30" s="25">
        <v>480</v>
      </c>
      <c r="H30" s="25">
        <v>485</v>
      </c>
      <c r="I30" s="25">
        <v>490</v>
      </c>
      <c r="J30" s="25">
        <v>495</v>
      </c>
      <c r="K30" s="25">
        <v>500</v>
      </c>
      <c r="L30" s="25">
        <v>505</v>
      </c>
      <c r="M30" s="25">
        <v>510</v>
      </c>
      <c r="N30" s="25">
        <v>515</v>
      </c>
      <c r="O30" s="25">
        <v>520</v>
      </c>
      <c r="P30" s="25">
        <v>525</v>
      </c>
      <c r="Q30" s="25">
        <v>530</v>
      </c>
      <c r="R30" s="25">
        <v>535</v>
      </c>
      <c r="S30" s="25">
        <v>540</v>
      </c>
      <c r="T30" s="25">
        <v>545</v>
      </c>
      <c r="U30" s="25">
        <v>550</v>
      </c>
      <c r="V30" s="25">
        <v>555</v>
      </c>
      <c r="W30" s="25">
        <v>560</v>
      </c>
      <c r="X30" s="25">
        <v>565</v>
      </c>
      <c r="Y30" s="26">
        <v>570</v>
      </c>
      <c r="Z30" s="26">
        <v>575</v>
      </c>
      <c r="AA30" s="26">
        <v>580</v>
      </c>
      <c r="AB30" s="26">
        <v>585</v>
      </c>
      <c r="AC30" s="26">
        <v>590</v>
      </c>
      <c r="AD30" s="26">
        <v>595</v>
      </c>
      <c r="AE30" s="26">
        <v>600</v>
      </c>
      <c r="AF30" s="26">
        <v>605</v>
      </c>
      <c r="AG30" s="26">
        <v>610</v>
      </c>
      <c r="AH30" s="26">
        <v>625</v>
      </c>
      <c r="AI30" s="26">
        <v>650</v>
      </c>
      <c r="AJ30" s="26">
        <v>675</v>
      </c>
      <c r="AK30" s="26">
        <v>700</v>
      </c>
      <c r="AL30" s="26">
        <v>800</v>
      </c>
      <c r="AM30" s="26">
        <v>1000</v>
      </c>
      <c r="AN30" s="3"/>
      <c r="AO30" s="3" t="s">
        <v>44</v>
      </c>
      <c r="AP30" s="3"/>
    </row>
    <row r="31" ht="15.75" hidden="1" customHeight="1">
      <c r="A31" s="24" t="s">
        <v>57</v>
      </c>
      <c r="B31" s="45">
        <v>250</v>
      </c>
      <c r="C31" s="46">
        <f>B31</f>
        <v>250</v>
      </c>
      <c r="D31" s="46">
        <f>C31</f>
        <v>250</v>
      </c>
      <c r="E31" s="46">
        <f>D31</f>
        <v>250</v>
      </c>
      <c r="F31" s="46">
        <f>E31</f>
        <v>250</v>
      </c>
      <c r="G31" s="46">
        <f>F31</f>
        <v>250</v>
      </c>
      <c r="H31" s="46">
        <f>G31</f>
        <v>250</v>
      </c>
      <c r="I31" s="46">
        <f>H31</f>
        <v>250</v>
      </c>
      <c r="J31" s="46">
        <f>I31</f>
        <v>250</v>
      </c>
      <c r="K31" s="46">
        <f>J31</f>
        <v>250</v>
      </c>
      <c r="L31" s="46">
        <f>K31</f>
        <v>250</v>
      </c>
      <c r="M31" s="46">
        <f>L31</f>
        <v>250</v>
      </c>
      <c r="N31" s="46">
        <f>M31</f>
        <v>250</v>
      </c>
      <c r="O31" s="46">
        <f>N31</f>
        <v>250</v>
      </c>
      <c r="P31" s="46">
        <f>O31</f>
        <v>250</v>
      </c>
      <c r="Q31" s="46">
        <f>P31</f>
        <v>250</v>
      </c>
      <c r="R31" s="46">
        <f>Q31</f>
        <v>250</v>
      </c>
      <c r="S31" s="46">
        <f>R31</f>
        <v>250</v>
      </c>
      <c r="T31" s="46">
        <f>S31</f>
        <v>250</v>
      </c>
      <c r="U31" s="46">
        <f>T31</f>
        <v>250</v>
      </c>
      <c r="V31" s="46">
        <f>U31</f>
        <v>250</v>
      </c>
      <c r="W31" s="46">
        <f>V31</f>
        <v>250</v>
      </c>
      <c r="X31" s="46">
        <f>W31</f>
        <v>250</v>
      </c>
      <c r="Y31" s="46">
        <f>X31</f>
        <v>250</v>
      </c>
      <c r="Z31" s="46">
        <f>Y31</f>
        <v>250</v>
      </c>
      <c r="AA31" s="46">
        <f>Z31</f>
        <v>250</v>
      </c>
      <c r="AB31" s="46">
        <f>AA31</f>
        <v>250</v>
      </c>
      <c r="AC31" s="46">
        <f>AB31</f>
        <v>250</v>
      </c>
      <c r="AD31" s="46">
        <f>AC31</f>
        <v>250</v>
      </c>
      <c r="AE31" s="46">
        <f>AD31</f>
        <v>250</v>
      </c>
      <c r="AF31" s="46">
        <f>AE31</f>
        <v>250</v>
      </c>
      <c r="AG31" s="46">
        <f>AF31</f>
        <v>250</v>
      </c>
      <c r="AH31" s="46">
        <f>AG31</f>
        <v>250</v>
      </c>
      <c r="AI31" s="46">
        <f>AH31</f>
        <v>250</v>
      </c>
      <c r="AJ31" s="46">
        <f>AI31</f>
        <v>250</v>
      </c>
      <c r="AK31" s="46">
        <f>AJ31</f>
        <v>250</v>
      </c>
      <c r="AL31" s="46">
        <f>AK31</f>
        <v>250</v>
      </c>
      <c r="AM31" s="46">
        <f>AL31</f>
        <v>250</v>
      </c>
      <c r="AN31" s="3"/>
      <c r="AO31" s="3" t="s">
        <v>58</v>
      </c>
      <c r="AP31" s="3"/>
    </row>
    <row r="32" ht="15.75" hidden="1" customHeight="1">
      <c r="A32" s="47" t="s">
        <v>59</v>
      </c>
      <c r="B32" s="48">
        <f>B30+B31</f>
        <v>650</v>
      </c>
      <c r="C32" s="48">
        <f>C30+C31</f>
        <v>675</v>
      </c>
      <c r="D32" s="48">
        <f>D30+D31</f>
        <v>700</v>
      </c>
      <c r="E32" s="48">
        <f>E30+E31</f>
        <v>715</v>
      </c>
      <c r="F32" s="48">
        <f>F30+F31</f>
        <v>725</v>
      </c>
      <c r="G32" s="48">
        <f>G30+G31</f>
        <v>730</v>
      </c>
      <c r="H32" s="48">
        <f>H30+H31</f>
        <v>735</v>
      </c>
      <c r="I32" s="48">
        <f>I30+I31</f>
        <v>740</v>
      </c>
      <c r="J32" s="48">
        <f>J30+J31</f>
        <v>745</v>
      </c>
      <c r="K32" s="48">
        <f>K30+K31</f>
        <v>750</v>
      </c>
      <c r="L32" s="48">
        <f>L30+L31</f>
        <v>755</v>
      </c>
      <c r="M32" s="48">
        <f>M30+M31</f>
        <v>760</v>
      </c>
      <c r="N32" s="48">
        <f>N30+N31</f>
        <v>765</v>
      </c>
      <c r="O32" s="48">
        <f>O30+O31</f>
        <v>770</v>
      </c>
      <c r="P32" s="48">
        <f>P30+P31</f>
        <v>775</v>
      </c>
      <c r="Q32" s="48">
        <f>Q30+Q31</f>
        <v>780</v>
      </c>
      <c r="R32" s="48">
        <f>R30+R31</f>
        <v>785</v>
      </c>
      <c r="S32" s="48">
        <f>S30+S31</f>
        <v>790</v>
      </c>
      <c r="T32" s="48">
        <f>T30+T31</f>
        <v>795</v>
      </c>
      <c r="U32" s="48">
        <f>U30+U31</f>
        <v>800</v>
      </c>
      <c r="V32" s="48">
        <f>V30+V31</f>
        <v>805</v>
      </c>
      <c r="W32" s="48">
        <f>W30+W31</f>
        <v>810</v>
      </c>
      <c r="X32" s="48">
        <f>X30+X31</f>
        <v>815</v>
      </c>
      <c r="Y32" s="48">
        <f>Y30+Y31</f>
        <v>820</v>
      </c>
      <c r="Z32" s="48">
        <f>Z30+Z31</f>
        <v>825</v>
      </c>
      <c r="AA32" s="48">
        <f>AA30+AA31</f>
        <v>830</v>
      </c>
      <c r="AB32" s="48">
        <f>AB30+AB31</f>
        <v>835</v>
      </c>
      <c r="AC32" s="48">
        <f>AC30+AC31</f>
        <v>840</v>
      </c>
      <c r="AD32" s="48">
        <f>AD30+AD31</f>
        <v>845</v>
      </c>
      <c r="AE32" s="48">
        <f>AE30+AE31</f>
        <v>850</v>
      </c>
      <c r="AF32" s="48">
        <f>AF30+AF31</f>
        <v>855</v>
      </c>
      <c r="AG32" s="48">
        <f>AG30+AG31</f>
        <v>860</v>
      </c>
      <c r="AH32" s="48">
        <f>AH30+AH31</f>
        <v>875</v>
      </c>
      <c r="AI32" s="48">
        <f>AI30+AI31</f>
        <v>900</v>
      </c>
      <c r="AJ32" s="48">
        <f>AJ30+AJ31</f>
        <v>925</v>
      </c>
      <c r="AK32" s="48">
        <f>AK30+AK31</f>
        <v>950</v>
      </c>
      <c r="AL32" s="48">
        <f>AL30+AL31</f>
        <v>1050</v>
      </c>
      <c r="AM32" s="48">
        <f>AM30+AM31</f>
        <v>1250</v>
      </c>
      <c r="AN32" s="3"/>
      <c r="AO32" s="3"/>
      <c r="AP32" s="3"/>
    </row>
    <row r="33" ht="15.75" hidden="1" customHeight="1">
      <c r="A33" s="27" t="s">
        <v>45</v>
      </c>
      <c r="B33" s="27"/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>
        <v>117</v>
      </c>
      <c r="X33" s="28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>
        <v>61</v>
      </c>
      <c r="AM33" s="29">
        <v>33</v>
      </c>
      <c r="AN33" s="3"/>
      <c r="AO33" s="30" t="s">
        <v>46</v>
      </c>
      <c r="AP33" s="3"/>
    </row>
    <row r="34" ht="15.75" hidden="1" customHeight="1">
      <c r="A34" s="24" t="s">
        <v>47</v>
      </c>
      <c r="B34" s="26">
        <f>B32+B33</f>
        <v>650</v>
      </c>
      <c r="C34" s="26">
        <f>C32+C33</f>
        <v>675</v>
      </c>
      <c r="D34" s="26">
        <f>D32+D33</f>
        <v>700</v>
      </c>
      <c r="E34" s="26">
        <f>E32+E33</f>
        <v>715</v>
      </c>
      <c r="F34" s="26">
        <f>F32+F33</f>
        <v>725</v>
      </c>
      <c r="G34" s="26">
        <f>G32+G33</f>
        <v>730</v>
      </c>
      <c r="H34" s="26">
        <f>H32+H33</f>
        <v>735</v>
      </c>
      <c r="I34" s="26">
        <f>I32+I33</f>
        <v>740</v>
      </c>
      <c r="J34" s="26">
        <f>J32+J33</f>
        <v>745</v>
      </c>
      <c r="K34" s="26">
        <f>K32+K33</f>
        <v>750</v>
      </c>
      <c r="L34" s="26">
        <f>L32+L33</f>
        <v>755</v>
      </c>
      <c r="M34" s="26">
        <f>M32+M33</f>
        <v>760</v>
      </c>
      <c r="N34" s="26">
        <f>N32+N33</f>
        <v>765</v>
      </c>
      <c r="O34" s="26">
        <f>O32+O33</f>
        <v>770</v>
      </c>
      <c r="P34" s="26">
        <f>P32+P33</f>
        <v>775</v>
      </c>
      <c r="Q34" s="26">
        <f>Q32+Q33</f>
        <v>780</v>
      </c>
      <c r="R34" s="26">
        <f>R32+R33</f>
        <v>785</v>
      </c>
      <c r="S34" s="26">
        <f>S32+S33</f>
        <v>790</v>
      </c>
      <c r="T34" s="26">
        <f>T32+T33</f>
        <v>795</v>
      </c>
      <c r="U34" s="26">
        <f>U32+U33</f>
        <v>800</v>
      </c>
      <c r="V34" s="26">
        <f>V32+V33</f>
        <v>805</v>
      </c>
      <c r="W34" s="26">
        <f>W32+W33</f>
        <v>927</v>
      </c>
      <c r="X34" s="26">
        <f>X32+X33</f>
        <v>815</v>
      </c>
      <c r="Y34" s="26">
        <f>Y32+Y33</f>
        <v>820</v>
      </c>
      <c r="Z34" s="26">
        <f>Z32+Z33</f>
        <v>825</v>
      </c>
      <c r="AA34" s="26">
        <f>AA32+AA33</f>
        <v>830</v>
      </c>
      <c r="AB34" s="26">
        <f>AB32+AB33</f>
        <v>835</v>
      </c>
      <c r="AC34" s="26">
        <f>AC32+AC33</f>
        <v>840</v>
      </c>
      <c r="AD34" s="26">
        <f>AD32+AD33</f>
        <v>845</v>
      </c>
      <c r="AE34" s="26">
        <f>AE32+AE33</f>
        <v>850</v>
      </c>
      <c r="AF34" s="26">
        <f>AF32+AF33</f>
        <v>855</v>
      </c>
      <c r="AG34" s="26">
        <f>AG32+AG33</f>
        <v>860</v>
      </c>
      <c r="AH34" s="26">
        <f>AH32+AH33</f>
        <v>875</v>
      </c>
      <c r="AI34" s="26">
        <f>AI32+AI33</f>
        <v>900</v>
      </c>
      <c r="AJ34" s="26">
        <f>AJ32+AJ33</f>
        <v>925</v>
      </c>
      <c r="AK34" s="26">
        <f>AK32+AK33</f>
        <v>950</v>
      </c>
      <c r="AL34" s="26">
        <f>AL32+AL33</f>
        <v>1111</v>
      </c>
      <c r="AM34" s="26">
        <f>AM32+AM33</f>
        <v>1283</v>
      </c>
      <c r="AN34" s="3"/>
      <c r="AO34" s="3" t="s">
        <v>48</v>
      </c>
      <c r="AP34" s="3"/>
    </row>
    <row r="35" ht="15.75" hidden="1" customHeight="1">
      <c r="A35" s="31" t="s">
        <v>49</v>
      </c>
      <c r="B35" s="31"/>
      <c r="C35" s="31"/>
      <c r="D35" s="32"/>
      <c r="E35" s="32"/>
      <c r="F35" s="32"/>
      <c r="G35" s="32"/>
      <c r="H35" s="32">
        <v>680</v>
      </c>
      <c r="I35" s="32">
        <v>686</v>
      </c>
      <c r="J35" s="32">
        <v>693</v>
      </c>
      <c r="K35" s="32">
        <v>699</v>
      </c>
      <c r="L35" s="32">
        <v>706</v>
      </c>
      <c r="M35" s="32">
        <v>712</v>
      </c>
      <c r="N35" s="32">
        <v>719</v>
      </c>
      <c r="O35" s="32">
        <v>725</v>
      </c>
      <c r="P35" s="32">
        <v>732</v>
      </c>
      <c r="Q35" s="32">
        <v>738</v>
      </c>
      <c r="R35" s="32">
        <v>745</v>
      </c>
      <c r="S35" s="32">
        <v>751</v>
      </c>
      <c r="T35" s="32">
        <v>758</v>
      </c>
      <c r="U35" s="32">
        <v>764</v>
      </c>
      <c r="V35" s="32">
        <v>771</v>
      </c>
      <c r="W35" s="32">
        <v>777</v>
      </c>
      <c r="X35" s="32">
        <v>784</v>
      </c>
      <c r="Y35" s="33">
        <v>790</v>
      </c>
      <c r="Z35" s="33">
        <v>797</v>
      </c>
      <c r="AA35" s="33">
        <v>803</v>
      </c>
      <c r="AB35" s="33">
        <v>810</v>
      </c>
      <c r="AC35" s="33">
        <v>817</v>
      </c>
      <c r="AD35" s="33">
        <v>823</v>
      </c>
      <c r="AE35" s="33">
        <v>830</v>
      </c>
      <c r="AF35" s="33"/>
      <c r="AG35" s="33"/>
      <c r="AH35" s="33"/>
      <c r="AI35" s="33"/>
      <c r="AJ35" s="33"/>
      <c r="AK35" s="33"/>
      <c r="AL35" s="33">
        <v>1090</v>
      </c>
      <c r="AM35" s="33">
        <v>1350</v>
      </c>
      <c r="AN35" s="3"/>
      <c r="AO35" s="34" t="s">
        <v>50</v>
      </c>
      <c r="AP35" s="3"/>
    </row>
    <row r="36" ht="15.75" hidden="1" customHeight="1">
      <c r="A36" s="24" t="s">
        <v>52</v>
      </c>
      <c r="B36" s="40" t="str">
        <f>100*B34/B35</f>
        <v/>
      </c>
      <c r="C36" s="40" t="str">
        <f>100*C34/C35</f>
        <v/>
      </c>
      <c r="D36" s="25" t="str">
        <f>100*D34/D35</f>
        <v/>
      </c>
      <c r="E36" s="25" t="str">
        <f>100*E34/E35</f>
        <v/>
      </c>
      <c r="F36" s="25" t="str">
        <f>100*F34/F35</f>
        <v/>
      </c>
      <c r="G36" s="25" t="str">
        <f>100*G34/G35</f>
        <v/>
      </c>
      <c r="H36" s="41">
        <f>100*H34/H35</f>
        <v>108.08823529411799</v>
      </c>
      <c r="I36" s="41">
        <f>100*I34/I35</f>
        <v>107.87172011661799</v>
      </c>
      <c r="J36" s="41">
        <f>100*J34/J35</f>
        <v>107.50360750360799</v>
      </c>
      <c r="K36" s="41">
        <f>100*K34/K35</f>
        <v>107.296137339056</v>
      </c>
      <c r="L36" s="41">
        <f>100*L34/L35</f>
        <v>106.940509915014</v>
      </c>
      <c r="M36" s="41">
        <f>100*M34/M35</f>
        <v>106.74157303370799</v>
      </c>
      <c r="N36" s="41">
        <f>100*N34/N35</f>
        <v>106.397774687065</v>
      </c>
      <c r="O36" s="41">
        <f>100*O34/O35</f>
        <v>106.206896551724</v>
      </c>
      <c r="P36" s="41">
        <f>100*P34/P35</f>
        <v>105.874316939891</v>
      </c>
      <c r="Q36" s="41">
        <f>100*Q34/Q35</f>
        <v>105.691056910569</v>
      </c>
      <c r="R36" s="41">
        <f>100*R34/R35</f>
        <v>105.369127516779</v>
      </c>
      <c r="S36" s="41">
        <f>100*S34/S35</f>
        <v>105.19307589880199</v>
      </c>
      <c r="T36" s="41">
        <f>100*T34/T35</f>
        <v>104.881266490765</v>
      </c>
      <c r="U36" s="41">
        <f>100*U34/U35</f>
        <v>104.712041884817</v>
      </c>
      <c r="V36" s="41">
        <f>100*V34/V35</f>
        <v>104.40985732814499</v>
      </c>
      <c r="W36" s="41">
        <f>100*W34/W35</f>
        <v>119.305019305019</v>
      </c>
      <c r="X36" s="41">
        <f>100*X34/X35</f>
        <v>103.954081632653</v>
      </c>
      <c r="Y36" s="41">
        <f>100*Y34/Y35</f>
        <v>103.79746835442999</v>
      </c>
      <c r="Z36" s="41">
        <f>100*Z34/Z35</f>
        <v>103.513174404015</v>
      </c>
      <c r="AA36" s="41">
        <f>100*AA34/AA35</f>
        <v>103.36239103362399</v>
      </c>
      <c r="AB36" s="41">
        <f>100*AB34/AB35</f>
        <v>103.08641975308601</v>
      </c>
      <c r="AC36" s="41">
        <f>100*AC34/AC35</f>
        <v>102.81517747858</v>
      </c>
      <c r="AD36" s="41">
        <f>100*AD34/AD35</f>
        <v>102.673147023086</v>
      </c>
      <c r="AE36" s="41">
        <f>100*AE34/AE35</f>
        <v>102.409638554217</v>
      </c>
      <c r="AF36" s="25" t="str">
        <f>100*AF34/AF35</f>
        <v/>
      </c>
      <c r="AG36" s="25" t="str">
        <f>100*AG34/AG35</f>
        <v/>
      </c>
      <c r="AH36" s="25" t="str">
        <f>100*AH34/AH35</f>
        <v/>
      </c>
      <c r="AI36" s="25" t="str">
        <f>100*AI34/AI35</f>
        <v/>
      </c>
      <c r="AJ36" s="25" t="str">
        <f>100*AJ34/AJ35</f>
        <v/>
      </c>
      <c r="AK36" s="25" t="str">
        <f>100*AK34/AK35</f>
        <v/>
      </c>
      <c r="AL36" s="41">
        <f>100*AL34/AL35</f>
        <v>101.926605504587</v>
      </c>
      <c r="AM36" s="41">
        <f>100*AM34/AM35</f>
        <v>95.037037037036995</v>
      </c>
      <c r="AN36" s="3"/>
      <c r="AO36" s="3" t="s">
        <v>53</v>
      </c>
      <c r="AP36" s="3"/>
    </row>
  </sheetData>
  <conditionalFormatting sqref="B36:AM36">
    <cfRule type="colorScale" priority="3">
      <colorScale>
        <cfvo type="min" val="0"/>
        <cfvo type="percentile" val="50"/>
        <cfvo type="max" val="0"/>
        <color rgb="FFE67C73"/>
        <color indexed="65"/>
        <color rgb="FF57BB8A"/>
      </colorScale>
    </cfRule>
  </conditionalFormatting>
  <conditionalFormatting sqref="Q26:AE26">
    <cfRule type="colorScale" priority="2">
      <colorScale>
        <cfvo type="min" val="0"/>
        <cfvo type="percentile" val="82"/>
        <cfvo type="max" val="0"/>
        <color rgb="FFE67C73"/>
        <color indexed="65"/>
        <color rgb="FF57BB8A"/>
      </colorScale>
    </cfRule>
  </conditionalFormatting>
  <conditionalFormatting sqref="B19:AM19">
    <cfRule type="colorScale" priority="1">
      <colorScale>
        <cfvo type="min" val="0"/>
        <cfvo type="percentile" val="82"/>
        <cfvo type="max" val="0"/>
        <color rgb="FFE67C73"/>
        <color indexed="65"/>
        <color rgb="FF57BB8A"/>
      </colorScale>
    </cfRule>
  </conditionalFormatting>
  <hyperlinks>
    <hyperlink r:id="rId1" ref="AO15"/>
    <hyperlink r:id="rId2" ref="AO17"/>
    <hyperlink r:id="rId1" ref="AO33"/>
    <hyperlink r:id="rId2" ref="AO35"/>
  </hyperlinks>
  <printOptions headings="0" gridLines="0"/>
  <pageMargins left="0.74805600000000005" right="0.74805600000000005" top="0.98388900000000012" bottom="0.98388900000000012" header="1.2791699999999997" footer="1.2791699999999997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onlyoffice/7.5.1.23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cyril_libert</cp:lastModifiedBy>
  <cp:revision>3</cp:revision>
  <dcterms:modified xsi:type="dcterms:W3CDTF">2024-02-15T14:47:51Z</dcterms:modified>
</cp:coreProperties>
</file>